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yholding.sharepoint.com/sites/Finance/Shared Documents/General/2022/KPI/04-April/"/>
    </mc:Choice>
  </mc:AlternateContent>
  <xr:revisionPtr revIDLastSave="36" documentId="11_75879FF2595283ADF255661E1F1A34F29372E505" xr6:coauthVersionLast="47" xr6:coauthVersionMax="47" xr10:uidLastSave="{66637443-13BF-4F72-8BA8-4B1193DF394F}"/>
  <bookViews>
    <workbookView xWindow="-108" yWindow="-108" windowWidth="23256" windowHeight="12252" activeTab="3" xr2:uid="{00000000-000D-0000-FFFF-FFFF00000000}"/>
  </bookViews>
  <sheets>
    <sheet name=" " sheetId="3" r:id="rId1"/>
    <sheet name="Disclaimer" sheetId="13" r:id="rId2"/>
    <sheet name="Notes" sheetId="11" r:id="rId3"/>
    <sheet name="Apr-22" sheetId="18" r:id="rId4"/>
    <sheet name="Mar-22" sheetId="17" r:id="rId5"/>
    <sheet name="Feb-22" sheetId="16" r:id="rId6"/>
    <sheet name="Jan-22" sheetId="15" r:id="rId7"/>
    <sheet name="Dec-21" sheetId="14" r:id="rId8"/>
    <sheet name="Nov-21" sheetId="10" r:id="rId9"/>
    <sheet name="Oct-21" sheetId="9" r:id="rId10"/>
    <sheet name="Sept-21" sheetId="1" r:id="rId11"/>
  </sheets>
  <externalReferences>
    <externalReference r:id="rId12"/>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6" i="18" l="1"/>
  <c r="O26" i="18"/>
  <c r="N26" i="18"/>
  <c r="M26" i="18"/>
  <c r="P25" i="18"/>
  <c r="O25" i="18"/>
  <c r="N25" i="18"/>
  <c r="M25" i="18"/>
  <c r="Q25" i="18" s="1"/>
  <c r="P23" i="18"/>
  <c r="O23" i="18"/>
  <c r="N23" i="18"/>
  <c r="M23" i="18"/>
  <c r="P22" i="18"/>
  <c r="O22" i="18"/>
  <c r="N22" i="18"/>
  <c r="M22" i="18"/>
  <c r="Q22" i="18" s="1"/>
  <c r="P20" i="18"/>
  <c r="O20" i="18"/>
  <c r="N20" i="18"/>
  <c r="M20" i="18"/>
  <c r="P19" i="18"/>
  <c r="O19" i="18"/>
  <c r="N19" i="18"/>
  <c r="M19" i="18"/>
  <c r="R19" i="18" s="1"/>
  <c r="P17" i="18"/>
  <c r="O17" i="18"/>
  <c r="N17" i="18"/>
  <c r="M17" i="18"/>
  <c r="P16" i="18"/>
  <c r="O16" i="18"/>
  <c r="N16" i="18"/>
  <c r="M16" i="18"/>
  <c r="S16" i="18" s="1"/>
  <c r="P14" i="18"/>
  <c r="O14" i="18"/>
  <c r="N14" i="18"/>
  <c r="M14" i="18"/>
  <c r="P13" i="18"/>
  <c r="O13" i="18"/>
  <c r="N13" i="18"/>
  <c r="M13" i="18"/>
  <c r="S13" i="18" s="1"/>
  <c r="P11" i="18"/>
  <c r="O11" i="18"/>
  <c r="N11" i="18"/>
  <c r="M11" i="18"/>
  <c r="P10" i="18"/>
  <c r="O10" i="18"/>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O28" i="18" l="1"/>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S28" i="18" s="1"/>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8" i="18" l="1"/>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18" s="1"/>
  <c r="V3" i="16" l="1"/>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<sst xmlns="http://schemas.openxmlformats.org/spreadsheetml/2006/main" count="269" uniqueCount="47">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</sst>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5">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xr:uid="{00000000-0005-0000-0000-000001000000}"/>
    <cellStyle name="Line_ClosingBal" xfId="6" xr:uid="{00000000-0005-0000-0000-000002000000}"/>
    <cellStyle name="Normal" xfId="0" builtinId="0"/>
    <cellStyle name="Normal 2" xfId="2" xr:uid="{00000000-0005-0000-0000-000004000000}"/>
    <cellStyle name="Percent" xfId="8" builtinId="5"/>
    <cellStyle name="Sheet_Header" xfId="1" xr:uid="{00000000-0005-0000-0000-000006000000}"/>
    <cellStyle name="Sheet_Header2" xfId="3" xr:uid="{00000000-0005-0000-0000-000007000000}"/>
    <cellStyle name="Unit" xfId="5" xr:uid="{00000000-0005-0000-0000-000008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u="none" strike="noStrike">
              <a:solidFill>
                <a:sysClr val="windowText" lastClr="000000"/>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p>
        <a:p>
          <a:br>
            <a:rPr lang="en-GB" sz="1400" b="0" i="1" u="none" strike="noStrike">
              <a:solidFill>
                <a:sysClr val="windowText" lastClr="000000"/>
              </a:solidFill>
              <a:effectLst/>
              <a:latin typeface="+mn-lt"/>
              <a:ea typeface="+mn-ea"/>
              <a:cs typeface="+mn-cs"/>
            </a:rPr>
          </a:br>
          <a:r>
            <a:rPr lang="en-GB" sz="1400" b="0" i="1" u="none" strike="noStrike">
              <a:solidFill>
                <a:sysClr val="windowText" lastClr="000000"/>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02558" y="874059"/>
          <a:ext cx="10186148"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44691</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48"/>
  <sheetViews>
    <sheetView showGridLines="0" zoomScale="79" zoomScaleNormal="79" workbookViewId="0">
      <selection activeCell="L20" sqref="L20"/>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44691</v>
      </c>
      <c r="R3" s="10"/>
    </row>
    <row r="4" spans="1:33" ht="16.2">
      <c r="A4" s="11"/>
      <c r="B4" s="13" t="s">
        <v>7</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24</v>
      </c>
      <c r="G6" s="81"/>
      <c r="H6" s="81"/>
      <c r="I6" s="82"/>
      <c r="J6" s="83"/>
      <c r="K6" s="80" t="s">
        <v>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48"/>
  <sheetViews>
    <sheetView zoomScale="79" zoomScaleNormal="79" workbookViewId="0">
      <selection activeCell="H26" sqref="H26"/>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44691</v>
      </c>
      <c r="R3" s="10"/>
    </row>
    <row r="4" spans="1:33" ht="16.2">
      <c r="A4" s="11"/>
      <c r="B4" s="13" t="s">
        <v>7</v>
      </c>
      <c r="C4" s="31"/>
      <c r="D4" s="29"/>
      <c r="E4" s="65" t="s">
        <v>21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22</v>
      </c>
      <c r="G6" s="81"/>
      <c r="H6" s="81"/>
      <c r="I6" s="82"/>
      <c r="J6" s="83"/>
      <c r="K6" s="80" t="s">
        <v>23</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AH44"/>
  <sheetViews>
    <sheetView showGridLines="0" topLeftCell="B1" zoomScale="85" zoomScaleNormal="85" workbookViewId="0">
      <selection activeCell="R24" sqref="R24"/>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C3B9A-90AB-4482-9DFE-12A3E377F7C6}">
  <sheetPr>
    <pageSetUpPr fitToPage="1"/>
  </sheetPr>
  <dimension ref="A1:AL48"/>
  <sheetViews>
    <sheetView showGridLines="0" tabSelected="1" zoomScale="79" zoomScaleNormal="100" workbookViewId="0">
      <selection activeCell="G23" sqref="G23"/>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44691</v>
      </c>
      <c r="W3" s="10"/>
    </row>
    <row r="4" spans="1:38" ht="16.2">
      <c r="A4" s="11"/>
      <c r="B4" s="13" t="s">
        <v>7</v>
      </c>
      <c r="C4" s="31"/>
      <c r="D4" s="29"/>
      <c r="E4" s="65" t="s">
        <v>44</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45</v>
      </c>
      <c r="G6" s="78"/>
      <c r="H6" s="78"/>
      <c r="I6" s="78"/>
      <c r="J6" s="78"/>
      <c r="K6" s="78"/>
      <c r="L6" s="79"/>
      <c r="M6" s="80" t="s">
        <v>46</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146557</v>
      </c>
      <c r="P14" s="75">
        <f>I14+'Mar-22'!P14</f>
        <v>464640</v>
      </c>
      <c r="Q14" s="71" t="str">
        <f t="shared" si="5"/>
        <v>n/a</v>
      </c>
      <c r="R14" s="71">
        <f t="shared" si="6"/>
        <v>0.25102178674508902</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27</v>
      </c>
      <c r="G16" s="75">
        <v>0</v>
      </c>
      <c r="H16" s="75">
        <v>0</v>
      </c>
      <c r="I16" s="75">
        <v>13</v>
      </c>
      <c r="J16" s="71" t="str">
        <f t="shared" si="0"/>
        <v>n/a</v>
      </c>
      <c r="K16" s="71" t="str">
        <f t="shared" ref="K16:K17" si="8">IFERROR(F16/H16-1,"n/a")</f>
        <v>n/a</v>
      </c>
      <c r="L16" s="67">
        <f>IFERROR(F16/I16-1,"n/a")</f>
        <v>1.0769230769230771</v>
      </c>
      <c r="M16" s="75">
        <f>F16+'Mar-22'!M16</f>
        <v>37</v>
      </c>
      <c r="N16" s="75">
        <f>G16+'Mar-22'!N16</f>
        <v>0</v>
      </c>
      <c r="O16" s="75">
        <f>H16+'Mar-22'!O16</f>
        <v>3</v>
      </c>
      <c r="P16" s="75">
        <f>I16+'Mar-22'!P16</f>
        <v>19</v>
      </c>
      <c r="Q16" s="71" t="str">
        <f t="shared" ref="Q16:Q17" si="9">IFERROR(M16/N16-1,"n/a")</f>
        <v>n/a</v>
      </c>
      <c r="R16" s="71">
        <f t="shared" ref="R16:R17" si="10">IFERROR(M16/O16-1,"n/a")</f>
        <v>11.333333333333334</v>
      </c>
      <c r="S16" s="67">
        <f t="shared" ref="S16:S17" si="11">IFERROR(M16/P16-1,"n/a")</f>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42314</v>
      </c>
      <c r="G26" s="75">
        <v>0</v>
      </c>
      <c r="H26" s="75">
        <v>0</v>
      </c>
      <c r="I26" s="75">
        <v>76374</v>
      </c>
      <c r="J26" s="71" t="str">
        <f t="shared" si="0"/>
        <v>n/a</v>
      </c>
      <c r="K26" s="71" t="str">
        <f t="shared" si="21"/>
        <v>n/a</v>
      </c>
      <c r="L26" s="67">
        <f t="shared" si="12"/>
        <v>-0.44596328593500401</v>
      </c>
      <c r="M26" s="75">
        <f>F26+'Mar-22'!M26</f>
        <v>53186</v>
      </c>
      <c r="N26" s="75">
        <f>G26+'Mar-22'!N26</f>
        <v>2139</v>
      </c>
      <c r="O26" s="75">
        <f>H26+'Mar-22'!O26</f>
        <v>892</v>
      </c>
      <c r="P26" s="75">
        <f>I26+'Mar-22'!P26</f>
        <v>82483</v>
      </c>
      <c r="Q26" s="71">
        <f t="shared" si="22"/>
        <v>23.864890135577372</v>
      </c>
      <c r="R26" s="71">
        <f t="shared" si="23"/>
        <v>58.625560538116595</v>
      </c>
      <c r="S26" s="67">
        <f t="shared" si="24"/>
        <v>-0.3551883418401367</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332</v>
      </c>
      <c r="G27" s="52">
        <f t="shared" si="25"/>
        <v>7</v>
      </c>
      <c r="H27" s="52">
        <f t="shared" si="25"/>
        <v>42</v>
      </c>
      <c r="I27" s="52">
        <f t="shared" si="25"/>
        <v>292</v>
      </c>
      <c r="J27" s="73">
        <f t="shared" si="0"/>
        <v>46.428571428571431</v>
      </c>
      <c r="K27" s="73">
        <f t="shared" si="21"/>
        <v>6.9047619047619051</v>
      </c>
      <c r="L27" s="69">
        <f t="shared" si="12"/>
        <v>0.13698630136986312</v>
      </c>
      <c r="M27" s="52">
        <f t="shared" ref="M27:P28" si="26">M10+M13+M16+M19+M22+M25</f>
        <v>964</v>
      </c>
      <c r="N27" s="52">
        <f t="shared" si="26"/>
        <v>19</v>
      </c>
      <c r="O27" s="52">
        <f t="shared" si="26"/>
        <v>607</v>
      </c>
      <c r="P27" s="52">
        <f t="shared" si="26"/>
        <v>927</v>
      </c>
      <c r="Q27" s="73">
        <f t="shared" si="22"/>
        <v>49.736842105263158</v>
      </c>
      <c r="R27" s="73">
        <f t="shared" si="23"/>
        <v>0.58813838550247111</v>
      </c>
      <c r="S27" s="69">
        <f t="shared" si="24"/>
        <v>3.9913700107874872E-2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506435</v>
      </c>
      <c r="G28" s="53">
        <f t="shared" si="25"/>
        <v>6002</v>
      </c>
      <c r="H28" s="53">
        <f t="shared" si="25"/>
        <v>0</v>
      </c>
      <c r="I28" s="53">
        <f t="shared" si="25"/>
        <v>791238</v>
      </c>
      <c r="J28" s="74">
        <f t="shared" si="0"/>
        <v>83.377707430856375</v>
      </c>
      <c r="K28" s="74" t="str">
        <f t="shared" si="21"/>
        <v>n/a</v>
      </c>
      <c r="L28" s="70">
        <f t="shared" si="12"/>
        <v>-0.35994605921353628</v>
      </c>
      <c r="M28" s="53">
        <f t="shared" si="26"/>
        <v>1373412</v>
      </c>
      <c r="N28" s="53">
        <f t="shared" si="26"/>
        <v>16105</v>
      </c>
      <c r="O28" s="53">
        <f t="shared" si="26"/>
        <v>1282196</v>
      </c>
      <c r="P28" s="53">
        <f t="shared" si="26"/>
        <v>2581764</v>
      </c>
      <c r="Q28" s="74">
        <f t="shared" si="22"/>
        <v>84.27860912760012</v>
      </c>
      <c r="R28" s="74">
        <f t="shared" si="23"/>
        <v>7.1140449666041716E-2</v>
      </c>
      <c r="S28" s="70">
        <f t="shared" si="24"/>
        <v>-0.46803348408297585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48"/>
  <sheetViews>
    <sheetView showGridLines="0" zoomScale="79" zoomScaleNormal="100" workbookViewId="0">
      <selection activeCell="I26" sqref="I26"/>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44691</v>
      </c>
      <c r="W3" s="10"/>
    </row>
    <row r="4" spans="1:38" ht="16.2">
      <c r="A4" s="11"/>
      <c r="B4" s="13" t="s">
        <v>7</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41</v>
      </c>
      <c r="G6" s="78"/>
      <c r="H6" s="78"/>
      <c r="I6" s="78"/>
      <c r="J6" s="78"/>
      <c r="K6" s="78"/>
      <c r="L6" s="79"/>
      <c r="M6" s="80" t="s">
        <v>43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44691</v>
      </c>
      <c r="W3" s="10"/>
    </row>
    <row r="4" spans="1:38" ht="16.2">
      <c r="A4" s="11"/>
      <c r="B4" s="13" t="s">
        <v>7</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39</v>
      </c>
      <c r="G6" s="78"/>
      <c r="H6" s="78"/>
      <c r="I6" s="78"/>
      <c r="J6" s="78"/>
      <c r="K6" s="78"/>
      <c r="L6" s="79"/>
      <c r="M6" s="80" t="s">
        <v>38</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48"/>
  <sheetViews>
    <sheetView showGridLines="0" topLeftCell="A3" zoomScale="79" zoomScaleNormal="100" workbookViewId="0">
      <selection activeCell="F27" sqref="F27"/>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44691</v>
      </c>
      <c r="W3" s="10"/>
    </row>
    <row r="4" spans="1:38" ht="16.2">
      <c r="A4" s="11"/>
      <c r="B4" s="13" t="s">
        <v>7</v>
      </c>
      <c r="C4" s="31"/>
      <c r="D4" s="29"/>
      <c r="E4" s="65" t="s">
        <v>37</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78" t="s">
        <v>33</v>
      </c>
      <c r="G6" s="78"/>
      <c r="H6" s="78"/>
      <c r="I6" s="78"/>
      <c r="J6" s="78"/>
      <c r="K6" s="78"/>
      <c r="L6" s="79"/>
      <c r="M6" s="80" t="s">
        <v>33</v>
      </c>
      <c r="N6" s="78"/>
      <c r="O6" s="78"/>
      <c r="P6" s="78"/>
      <c r="Q6" s="78"/>
      <c r="R6" s="78"/>
      <c r="S6" s="79"/>
      <c r="T6" s="80" t="s">
        <v>9</v>
      </c>
      <c r="U6" s="78"/>
      <c r="V6" s="78"/>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8"/>
  <sheetViews>
    <sheetView showGridLines="0" zoomScale="79" zoomScaleNormal="100" workbookViewId="0">
      <selection activeCell="L22" sqref="L22"/>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44691</v>
      </c>
      <c r="R3" s="10"/>
    </row>
    <row r="4" spans="1:33" ht="16.2">
      <c r="A4" s="11"/>
      <c r="B4" s="13" t="s">
        <v>7</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31</v>
      </c>
      <c r="G6" s="81"/>
      <c r="H6" s="81"/>
      <c r="I6" s="82"/>
      <c r="J6" s="83"/>
      <c r="K6" s="80" t="s">
        <v>32</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48"/>
  <sheetViews>
    <sheetView showGridLines="0" zoomScale="79" zoomScaleNormal="100" workbookViewId="0">
      <selection activeCell="F25" sqref="F25"/>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44691</v>
      </c>
      <c r="R3" s="10"/>
    </row>
    <row r="4" spans="1:33" ht="16.2">
      <c r="A4" s="11"/>
      <c r="B4" s="13" t="s">
        <v>7</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80" t="s">
        <v>27</v>
      </c>
      <c r="G6" s="81"/>
      <c r="H6" s="81"/>
      <c r="I6" s="82"/>
      <c r="J6" s="83"/>
      <c r="K6" s="80" t="s">
        <v>28</v>
      </c>
      <c r="L6" s="81"/>
      <c r="M6" s="81"/>
      <c r="N6" s="82"/>
      <c r="O6" s="83"/>
      <c r="P6" s="78" t="s">
        <v>9</v>
      </c>
      <c r="Q6" s="84"/>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1" ma:contentTypeDescription="Yeni belge oluşturun." ma:contentTypeScope="" ma:versionID="2b76566f46abaab9a0500348acd4fec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a514a2c721889c9f13d70b3b9f8bd87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CC48F8D2-5BB4-4BD1-9045-B6A76F2C0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 </vt:lpstr>
      <vt:lpstr>Disclaimer</vt:lpstr>
      <vt:lpstr>Notes</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Guzel Karasu</cp:lastModifiedBy>
  <cp:lastPrinted>2021-12-15T18:12:21Z</cp:lastPrinted>
  <dcterms:created xsi:type="dcterms:W3CDTF">2021-12-10T09:13:50Z</dcterms:created>
  <dcterms:modified xsi:type="dcterms:W3CDTF">2022-05-10T14:02:24Z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