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5"/>
  </bookViews>
  <sheets>
    <sheet name=" " sheetId="3" r:id="rId1"/>
    <sheet name="Disclaimer" sheetId="13" r:id="rId2"/>
    <sheet name="Notes" sheetId="11" r:id="rId3"/>
    <sheet name="Occupancy_2024" sheetId="24" r:id="rId4"/>
    <sheet name="Traffic&gt;" sheetId="25" r:id="rId5"/>
    <sheet name="Apr-24" sheetId="48" r:id="rId6"/>
    <sheet name="Mar-24" sheetId="47" r:id="rId7"/>
    <sheet name="Feb-24" sheetId="46" r:id="rId8"/>
    <sheet name="Jan-24" sheetId="45" r:id="rId9"/>
    <sheet name="Dec-23" sheetId="44" r:id="rId10"/>
    <sheet name="Nov-23" sheetId="43" r:id="rId11"/>
    <sheet name="Oct-23" sheetId="41" r:id="rId12"/>
    <sheet name="Sep-23" sheetId="40" r:id="rId13"/>
    <sheet name="Aug-23" sheetId="38" r:id="rId14"/>
    <sheet name="July-23" sheetId="37" r:id="rId15"/>
    <sheet name="June-23" sheetId="36" r:id="rId16"/>
    <sheet name="May-23" sheetId="35" r:id="rId17"/>
    <sheet name="Apr-23" sheetId="34" r:id="rId18"/>
    <sheet name="Mar-23" sheetId="33" r:id="rId19"/>
    <sheet name="Mar-23_old structure" sheetId="32" r:id="rId20"/>
    <sheet name="Feb-23" sheetId="31" r:id="rId21"/>
    <sheet name="Jan-23" sheetId="30" r:id="rId22"/>
    <sheet name="Dec-22" sheetId="29" r:id="rId23"/>
    <sheet name="Nov-22" sheetId="28" r:id="rId24"/>
    <sheet name="Oct-22" sheetId="27" r:id="rId25"/>
    <sheet name="Sep-22" sheetId="26" r:id="rId26"/>
    <sheet name="Aug-22" sheetId="22" r:id="rId27"/>
    <sheet name="Jul-22" sheetId="21" r:id="rId28"/>
    <sheet name="Jun-22" sheetId="20" r:id="rId29"/>
    <sheet name="May-22" sheetId="19" r:id="rId30"/>
    <sheet name="Apr-22" sheetId="18" r:id="rId31"/>
    <sheet name="Mar-22" sheetId="17" r:id="rId32"/>
    <sheet name="Feb-22" sheetId="16" r:id="rId33"/>
    <sheet name="Jan-22" sheetId="15" r:id="rId34"/>
    <sheet name="Dec-21" sheetId="14" r:id="rId35"/>
    <sheet name="Nov-21" sheetId="10" r:id="rId36"/>
    <sheet name="Oct-21" sheetId="9" r:id="rId37"/>
    <sheet name="Sept-21" sheetId="1" r:id="rId38"/>
  </sheets>
  <externalReferences>
    <externalReference r:id="rId39"/>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30" hidden="1">'Apr-22'!$X:$XFD</definedName>
    <definedName name="Z_5F6D01E3_9E6F_4D7F_980F_63899AF95899_.wvu.Cols" localSheetId="26" hidden="1">'Aug-22'!$X:$XFD</definedName>
    <definedName name="Z_5F6D01E3_9E6F_4D7F_980F_63899AF95899_.wvu.Cols" localSheetId="34" hidden="1">'Dec-21'!$S:$XFD</definedName>
    <definedName name="Z_5F6D01E3_9E6F_4D7F_980F_63899AF95899_.wvu.Cols" localSheetId="22" hidden="1">'Dec-22'!$X:$XFD</definedName>
    <definedName name="Z_5F6D01E3_9E6F_4D7F_980F_63899AF95899_.wvu.Cols" localSheetId="1" hidden="1">Disclaimer!$X:$XFD</definedName>
    <definedName name="Z_5F6D01E3_9E6F_4D7F_980F_63899AF95899_.wvu.Cols" localSheetId="32" hidden="1">'Feb-22'!$X:$XFD</definedName>
    <definedName name="Z_5F6D01E3_9E6F_4D7F_980F_63899AF95899_.wvu.Cols" localSheetId="33" hidden="1">'Jan-22'!$X:$XFD</definedName>
    <definedName name="Z_5F6D01E3_9E6F_4D7F_980F_63899AF95899_.wvu.Cols" localSheetId="21" hidden="1">'Jan-23'!$AC:$XFD</definedName>
    <definedName name="Z_5F6D01E3_9E6F_4D7F_980F_63899AF95899_.wvu.Cols" localSheetId="27" hidden="1">'Jul-22'!$X:$XFD</definedName>
    <definedName name="Z_5F6D01E3_9E6F_4D7F_980F_63899AF95899_.wvu.Cols" localSheetId="28" hidden="1">'Jun-22'!$X:$XFD</definedName>
    <definedName name="Z_5F6D01E3_9E6F_4D7F_980F_63899AF95899_.wvu.Cols" localSheetId="31" hidden="1">'Mar-22'!$X:$XFD</definedName>
    <definedName name="Z_5F6D01E3_9E6F_4D7F_980F_63899AF95899_.wvu.Cols" localSheetId="29" hidden="1">'May-22'!$X:$XFD</definedName>
    <definedName name="Z_5F6D01E3_9E6F_4D7F_980F_63899AF95899_.wvu.Cols" localSheetId="2" hidden="1">Notes!$S:$XFD</definedName>
    <definedName name="Z_5F6D01E3_9E6F_4D7F_980F_63899AF95899_.wvu.Cols" localSheetId="35" hidden="1">'Nov-21'!$S:$XFD</definedName>
    <definedName name="Z_5F6D01E3_9E6F_4D7F_980F_63899AF95899_.wvu.Cols" localSheetId="23" hidden="1">'Nov-22'!$X:$XFD</definedName>
    <definedName name="Z_5F6D01E3_9E6F_4D7F_980F_63899AF95899_.wvu.Cols" localSheetId="3" hidden="1">Occupancy_2024!$AH:$XFD</definedName>
    <definedName name="Z_5F6D01E3_9E6F_4D7F_980F_63899AF95899_.wvu.Cols" localSheetId="36" hidden="1">'Oct-21'!$S:$XFD</definedName>
    <definedName name="Z_5F6D01E3_9E6F_4D7F_980F_63899AF95899_.wvu.Cols" localSheetId="24" hidden="1">'Oct-22'!$X:$XFD</definedName>
    <definedName name="Z_5F6D01E3_9E6F_4D7F_980F_63899AF95899_.wvu.Cols" localSheetId="25" hidden="1">'Sep-22'!$X:$XFD</definedName>
    <definedName name="Z_5F6D01E3_9E6F_4D7F_980F_63899AF95899_.wvu.Cols" localSheetId="37"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30" hidden="1">'Apr-22'!$49:$1048576,'Apr-22'!$30:$48</definedName>
    <definedName name="Z_5F6D01E3_9E6F_4D7F_980F_63899AF95899_.wvu.Rows" localSheetId="34" hidden="1">'Dec-21'!$49:$1048576,'Dec-21'!$30:$48</definedName>
    <definedName name="Z_5F6D01E3_9E6F_4D7F_980F_63899AF95899_.wvu.Rows" localSheetId="1" hidden="1">Disclaimer!$45:$1048576,Disclaimer!$30:$44</definedName>
    <definedName name="Z_5F6D01E3_9E6F_4D7F_980F_63899AF95899_.wvu.Rows" localSheetId="32" hidden="1">'Feb-22'!$49:$1048576,'Feb-22'!$30:$48</definedName>
    <definedName name="Z_5F6D01E3_9E6F_4D7F_980F_63899AF95899_.wvu.Rows" localSheetId="33" hidden="1">'Jan-22'!$49:$1048576,'Jan-22'!$30:$48</definedName>
    <definedName name="Z_5F6D01E3_9E6F_4D7F_980F_63899AF95899_.wvu.Rows" localSheetId="28" hidden="1">'Jun-22'!$49:$1048576,'Jun-22'!$30:$48</definedName>
    <definedName name="Z_5F6D01E3_9E6F_4D7F_980F_63899AF95899_.wvu.Rows" localSheetId="31" hidden="1">'Mar-22'!$49:$1048576,'Mar-22'!$30:$48</definedName>
    <definedName name="Z_5F6D01E3_9E6F_4D7F_980F_63899AF95899_.wvu.Rows" localSheetId="29" hidden="1">'May-22'!$49:$1048576,'May-22'!$30:$48</definedName>
    <definedName name="Z_5F6D01E3_9E6F_4D7F_980F_63899AF95899_.wvu.Rows" localSheetId="2" hidden="1">Notes!$47:$1048576,Notes!$29:$46</definedName>
    <definedName name="Z_5F6D01E3_9E6F_4D7F_980F_63899AF95899_.wvu.Rows" localSheetId="35" hidden="1">'Nov-21'!$49:$1048576,'Nov-21'!$30:$48</definedName>
    <definedName name="Z_5F6D01E3_9E6F_4D7F_980F_63899AF95899_.wvu.Rows" localSheetId="36" hidden="1">'Oct-21'!$49:$1048576,'Oct-21'!$30:$48</definedName>
    <definedName name="Z_5F6D01E3_9E6F_4D7F_980F_63899AF95899_.wvu.Rows" localSheetId="37"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6" i="48" l="1"/>
  <c r="U26" i="48"/>
  <c r="T26" i="48"/>
  <c r="S26" i="48"/>
  <c r="R26" i="48"/>
  <c r="Q26" i="48"/>
  <c r="V25" i="48"/>
  <c r="U25" i="48"/>
  <c r="T25" i="48"/>
  <c r="S25" i="48"/>
  <c r="R25" i="48"/>
  <c r="Q25" i="48"/>
  <c r="V23" i="48"/>
  <c r="U23" i="48"/>
  <c r="T23" i="48"/>
  <c r="S23" i="48"/>
  <c r="R23" i="48"/>
  <c r="Q23" i="48"/>
  <c r="V22" i="48"/>
  <c r="U22" i="48"/>
  <c r="T22" i="48"/>
  <c r="S22" i="48"/>
  <c r="R22" i="48"/>
  <c r="Q22" i="48"/>
  <c r="V20" i="48"/>
  <c r="U20" i="48"/>
  <c r="T20" i="48"/>
  <c r="S20" i="48"/>
  <c r="R20" i="48"/>
  <c r="Q20" i="48"/>
  <c r="V19" i="48"/>
  <c r="U19" i="48"/>
  <c r="T19" i="48"/>
  <c r="S19" i="48"/>
  <c r="R19" i="48"/>
  <c r="Q19" i="48"/>
  <c r="V17" i="48"/>
  <c r="U17" i="48"/>
  <c r="T17" i="48"/>
  <c r="S17" i="48"/>
  <c r="R17" i="48"/>
  <c r="Q17" i="48"/>
  <c r="V16" i="48"/>
  <c r="U16" i="48"/>
  <c r="T16" i="48"/>
  <c r="S16" i="48"/>
  <c r="R16" i="48"/>
  <c r="Q16" i="48"/>
  <c r="V14" i="48"/>
  <c r="U14" i="48"/>
  <c r="T14" i="48"/>
  <c r="S14" i="48"/>
  <c r="R14" i="48"/>
  <c r="Q14" i="48"/>
  <c r="V13" i="48"/>
  <c r="U13" i="48"/>
  <c r="T13" i="48"/>
  <c r="S13" i="48"/>
  <c r="R13" i="48"/>
  <c r="Q13" i="48"/>
  <c r="AF52" i="48"/>
  <c r="AE52" i="48"/>
  <c r="AD52" i="48"/>
  <c r="AF51" i="48"/>
  <c r="AE51" i="48"/>
  <c r="AD51" i="48"/>
  <c r="K50" i="48"/>
  <c r="V50" i="48" s="1"/>
  <c r="J50" i="48"/>
  <c r="U50" i="48" s="1"/>
  <c r="K49" i="48"/>
  <c r="V49" i="48" s="1"/>
  <c r="J49" i="48"/>
  <c r="U49" i="48" s="1"/>
  <c r="H49" i="48"/>
  <c r="S49" i="48" s="1"/>
  <c r="K47" i="48"/>
  <c r="V47" i="48" s="1"/>
  <c r="F46" i="48"/>
  <c r="Q46" i="48" s="1"/>
  <c r="F44" i="48"/>
  <c r="H43" i="48"/>
  <c r="S43" i="48" s="1"/>
  <c r="AC52" i="48"/>
  <c r="I41" i="48"/>
  <c r="T41" i="48" s="1"/>
  <c r="H41" i="48"/>
  <c r="S41" i="48" s="1"/>
  <c r="G41" i="48"/>
  <c r="R41" i="48" s="1"/>
  <c r="J40" i="48"/>
  <c r="U40" i="48" s="1"/>
  <c r="I38" i="48"/>
  <c r="T38" i="48" s="1"/>
  <c r="H38" i="48"/>
  <c r="S38" i="48" s="1"/>
  <c r="G38" i="48"/>
  <c r="AC51" i="48"/>
  <c r="H37" i="48"/>
  <c r="S37" i="48" s="1"/>
  <c r="F33" i="48"/>
  <c r="AF27" i="48"/>
  <c r="AD27" i="48"/>
  <c r="N26" i="48"/>
  <c r="L26" i="48"/>
  <c r="I50" i="48"/>
  <c r="T50" i="48" s="1"/>
  <c r="H50" i="48"/>
  <c r="S50" i="48" s="1"/>
  <c r="G50" i="48"/>
  <c r="R50" i="48" s="1"/>
  <c r="M26" i="48"/>
  <c r="M25" i="48"/>
  <c r="I49" i="48"/>
  <c r="T49" i="48" s="1"/>
  <c r="G49" i="48"/>
  <c r="R49" i="48" s="1"/>
  <c r="AF28" i="48"/>
  <c r="J47" i="48"/>
  <c r="U47" i="48" s="1"/>
  <c r="I47" i="48"/>
  <c r="T47" i="48" s="1"/>
  <c r="G47" i="48"/>
  <c r="R47" i="48" s="1"/>
  <c r="N23" i="48"/>
  <c r="Z22" i="48"/>
  <c r="P22" i="48"/>
  <c r="J46" i="48"/>
  <c r="U46" i="48" s="1"/>
  <c r="I46" i="48"/>
  <c r="T46" i="48" s="1"/>
  <c r="H46" i="48"/>
  <c r="G46" i="48"/>
  <c r="R46" i="48" s="1"/>
  <c r="P20" i="48"/>
  <c r="L20" i="48"/>
  <c r="K44" i="48"/>
  <c r="V44" i="48" s="1"/>
  <c r="J44" i="48"/>
  <c r="I44" i="48"/>
  <c r="T44" i="48" s="1"/>
  <c r="H44" i="48"/>
  <c r="S44" i="48" s="1"/>
  <c r="G44" i="48"/>
  <c r="R44" i="48" s="1"/>
  <c r="K43" i="48"/>
  <c r="V43" i="48" s="1"/>
  <c r="J43" i="48"/>
  <c r="U43" i="48" s="1"/>
  <c r="G43" i="48"/>
  <c r="R43" i="48" s="1"/>
  <c r="M19" i="48"/>
  <c r="AC28" i="48"/>
  <c r="L17" i="48"/>
  <c r="K41" i="48"/>
  <c r="V41" i="48" s="1"/>
  <c r="J41" i="48"/>
  <c r="U41" i="48" s="1"/>
  <c r="O16" i="48"/>
  <c r="M16" i="48"/>
  <c r="L16" i="48"/>
  <c r="K40" i="48"/>
  <c r="I40" i="48"/>
  <c r="T40" i="48" s="1"/>
  <c r="H27" i="48"/>
  <c r="F40" i="48"/>
  <c r="AE28" i="48"/>
  <c r="AD28" i="48"/>
  <c r="AB28" i="48"/>
  <c r="N14" i="48"/>
  <c r="L14" i="48"/>
  <c r="K38" i="48"/>
  <c r="I28" i="48"/>
  <c r="H28" i="48"/>
  <c r="M14" i="48"/>
  <c r="AE27" i="48"/>
  <c r="AC27" i="48"/>
  <c r="AB27" i="48"/>
  <c r="M13" i="48"/>
  <c r="K37" i="48"/>
  <c r="V37" i="48" s="1"/>
  <c r="J37" i="48"/>
  <c r="I37" i="48"/>
  <c r="G37" i="48"/>
  <c r="P13" i="48"/>
  <c r="Q9" i="48"/>
  <c r="F9" i="48"/>
  <c r="N46" i="48" l="1"/>
  <c r="Z43" i="48"/>
  <c r="O46" i="48"/>
  <c r="AA43" i="48"/>
  <c r="M44" i="48"/>
  <c r="N44" i="48"/>
  <c r="K52" i="48"/>
  <c r="V38" i="48"/>
  <c r="V52" i="48" s="1"/>
  <c r="J51" i="48"/>
  <c r="U37" i="48"/>
  <c r="U51" i="48" s="1"/>
  <c r="P40" i="48"/>
  <c r="O40" i="48"/>
  <c r="N40" i="48"/>
  <c r="Q40" i="48"/>
  <c r="T52" i="48"/>
  <c r="AA49" i="48"/>
  <c r="Z49" i="48"/>
  <c r="Y49" i="48"/>
  <c r="X49" i="48"/>
  <c r="U44" i="48"/>
  <c r="O44" i="48"/>
  <c r="AA47" i="48"/>
  <c r="Z47" i="48"/>
  <c r="Y47" i="48"/>
  <c r="T37" i="48"/>
  <c r="W17" i="48"/>
  <c r="Y17" i="48"/>
  <c r="X17" i="48"/>
  <c r="Z46" i="48"/>
  <c r="Y46" i="48"/>
  <c r="X46" i="48"/>
  <c r="W46" i="48"/>
  <c r="R37" i="48"/>
  <c r="V40" i="48"/>
  <c r="Y44" i="48"/>
  <c r="X44" i="48"/>
  <c r="Z44" i="48"/>
  <c r="AA44" i="48"/>
  <c r="S46" i="48"/>
  <c r="M46" i="48"/>
  <c r="X50" i="48"/>
  <c r="AA50" i="48"/>
  <c r="Z50" i="48"/>
  <c r="Y50" i="48"/>
  <c r="X41" i="48"/>
  <c r="AA41" i="48"/>
  <c r="Z41" i="48"/>
  <c r="Y41" i="48"/>
  <c r="F49" i="48"/>
  <c r="P25" i="48"/>
  <c r="O13" i="48"/>
  <c r="W22" i="48"/>
  <c r="AA22" i="48"/>
  <c r="P23" i="48"/>
  <c r="N19" i="48"/>
  <c r="P16" i="48"/>
  <c r="P19" i="48"/>
  <c r="Y20" i="48"/>
  <c r="N20" i="48"/>
  <c r="W20" i="48"/>
  <c r="M22" i="48"/>
  <c r="L23" i="48"/>
  <c r="I27" i="48"/>
  <c r="J28" i="48"/>
  <c r="H40" i="48"/>
  <c r="X43" i="48"/>
  <c r="L44" i="48"/>
  <c r="K46" i="48"/>
  <c r="V46" i="48" s="1"/>
  <c r="AA46" i="48" s="1"/>
  <c r="F50" i="48"/>
  <c r="O14" i="48"/>
  <c r="F41" i="48"/>
  <c r="O17" i="48"/>
  <c r="Z20" i="48"/>
  <c r="P17" i="48"/>
  <c r="O19" i="48"/>
  <c r="L22" i="48"/>
  <c r="L13" i="48"/>
  <c r="S27" i="48"/>
  <c r="O20" i="48"/>
  <c r="N22" i="48"/>
  <c r="O22" i="48"/>
  <c r="M23" i="48"/>
  <c r="L25" i="48"/>
  <c r="K27" i="48"/>
  <c r="K28" i="48"/>
  <c r="F38" i="48"/>
  <c r="L46" i="48"/>
  <c r="N25" i="48"/>
  <c r="O25" i="48"/>
  <c r="O26" i="48"/>
  <c r="G28" i="48"/>
  <c r="P14" i="48"/>
  <c r="N16" i="48"/>
  <c r="M17" i="48"/>
  <c r="X22" i="48"/>
  <c r="P26" i="48"/>
  <c r="F27" i="48"/>
  <c r="F28" i="48"/>
  <c r="F37" i="48"/>
  <c r="J38" i="48"/>
  <c r="I43" i="48"/>
  <c r="T43" i="48" s="1"/>
  <c r="Y43" i="48" s="1"/>
  <c r="F47" i="48"/>
  <c r="I52" i="48"/>
  <c r="G52" i="48"/>
  <c r="N13" i="48"/>
  <c r="O23" i="48"/>
  <c r="Q44" i="48"/>
  <c r="W44" i="48" s="1"/>
  <c r="P44" i="48"/>
  <c r="N17" i="48"/>
  <c r="Y22" i="48"/>
  <c r="R28" i="48"/>
  <c r="G27" i="48"/>
  <c r="X20" i="48"/>
  <c r="R38" i="48"/>
  <c r="J27" i="48"/>
  <c r="L19" i="48"/>
  <c r="F43" i="48"/>
  <c r="M20" i="48"/>
  <c r="AA20" i="48"/>
  <c r="G40" i="48"/>
  <c r="R40" i="48" s="1"/>
  <c r="H47" i="48"/>
  <c r="S47" i="48" s="1"/>
  <c r="S52" i="48" s="1"/>
  <c r="U28" i="48" l="1"/>
  <c r="S28" i="48"/>
  <c r="L40" i="48"/>
  <c r="T27" i="48"/>
  <c r="T28" i="48"/>
  <c r="V27" i="48"/>
  <c r="U27" i="48"/>
  <c r="R27" i="48"/>
  <c r="V28" i="48"/>
  <c r="X25" i="48"/>
  <c r="AA25" i="48"/>
  <c r="W25" i="48"/>
  <c r="Z25" i="48"/>
  <c r="Y25" i="48"/>
  <c r="X47" i="48"/>
  <c r="R52" i="48"/>
  <c r="Y38" i="48"/>
  <c r="X38" i="48"/>
  <c r="AA38" i="48"/>
  <c r="P46" i="48"/>
  <c r="X13" i="48"/>
  <c r="Q27" i="48"/>
  <c r="W13" i="48"/>
  <c r="Y13" i="48"/>
  <c r="Z13" i="48"/>
  <c r="AA13" i="48"/>
  <c r="V51" i="48"/>
  <c r="Z17" i="48"/>
  <c r="Z40" i="48"/>
  <c r="Y40" i="48"/>
  <c r="X40" i="48"/>
  <c r="AA40" i="48"/>
  <c r="AA23" i="48"/>
  <c r="W23" i="48"/>
  <c r="Z23" i="48"/>
  <c r="Y23" i="48"/>
  <c r="X23" i="48"/>
  <c r="X19" i="48"/>
  <c r="AA19" i="48"/>
  <c r="Z19" i="48"/>
  <c r="W19" i="48"/>
  <c r="Y19" i="48"/>
  <c r="AA17" i="48"/>
  <c r="L47" i="48"/>
  <c r="Q47" i="48"/>
  <c r="W47" i="48" s="1"/>
  <c r="N47" i="48"/>
  <c r="M47" i="48"/>
  <c r="P47" i="48"/>
  <c r="O47" i="48"/>
  <c r="Q37" i="48"/>
  <c r="N37" i="48"/>
  <c r="P37" i="48"/>
  <c r="O37" i="48"/>
  <c r="L37" i="48"/>
  <c r="F51" i="48"/>
  <c r="M37" i="48"/>
  <c r="O43" i="48"/>
  <c r="N43" i="48"/>
  <c r="M43" i="48"/>
  <c r="L43" i="48"/>
  <c r="Q43" i="48"/>
  <c r="W43" i="48" s="1"/>
  <c r="P43" i="48"/>
  <c r="O28" i="48"/>
  <c r="L28" i="48"/>
  <c r="M28" i="48"/>
  <c r="P28" i="48"/>
  <c r="N28" i="48"/>
  <c r="I51" i="48"/>
  <c r="Z14" i="48"/>
  <c r="Q28" i="48"/>
  <c r="Y14" i="48"/>
  <c r="X14" i="48"/>
  <c r="W14" i="48"/>
  <c r="AA14" i="48"/>
  <c r="H52" i="48"/>
  <c r="N41" i="48"/>
  <c r="M41" i="48"/>
  <c r="L41" i="48"/>
  <c r="P41" i="48"/>
  <c r="O41" i="48"/>
  <c r="Q41" i="48"/>
  <c r="W41" i="48" s="1"/>
  <c r="S40" i="48"/>
  <c r="S51" i="48" s="1"/>
  <c r="H51" i="48"/>
  <c r="T51" i="48"/>
  <c r="L38" i="48"/>
  <c r="M38" i="48"/>
  <c r="F52" i="48"/>
  <c r="P38" i="48"/>
  <c r="O38" i="48"/>
  <c r="N38" i="48"/>
  <c r="Q38" i="48"/>
  <c r="R51" i="48"/>
  <c r="AA37" i="48"/>
  <c r="Z37" i="48"/>
  <c r="Y37" i="48"/>
  <c r="X37" i="48"/>
  <c r="W40" i="48"/>
  <c r="Z16" i="48"/>
  <c r="X16" i="48"/>
  <c r="W16" i="48"/>
  <c r="Y16" i="48"/>
  <c r="AA16" i="48"/>
  <c r="J52" i="48"/>
  <c r="U38" i="48"/>
  <c r="U52" i="48" s="1"/>
  <c r="M40" i="48"/>
  <c r="AA26" i="48"/>
  <c r="Z26" i="48"/>
  <c r="X26" i="48"/>
  <c r="Y26" i="48"/>
  <c r="W26" i="48"/>
  <c r="N49" i="48"/>
  <c r="M49" i="48"/>
  <c r="Q49" i="48"/>
  <c r="W49" i="48" s="1"/>
  <c r="P49" i="48"/>
  <c r="O49" i="48"/>
  <c r="L49" i="48"/>
  <c r="K51" i="48"/>
  <c r="P27" i="48"/>
  <c r="N27" i="48"/>
  <c r="L27" i="48"/>
  <c r="O27" i="48"/>
  <c r="M27" i="48"/>
  <c r="P50" i="48"/>
  <c r="O50" i="48"/>
  <c r="Q50" i="48"/>
  <c r="W50" i="48" s="1"/>
  <c r="N50" i="48"/>
  <c r="M50" i="48"/>
  <c r="L50" i="48"/>
  <c r="G51" i="48"/>
  <c r="P52" i="48" l="1"/>
  <c r="O52" i="48"/>
  <c r="M52" i="48"/>
  <c r="L52" i="48"/>
  <c r="N52" i="48"/>
  <c r="O51" i="48"/>
  <c r="N51" i="48"/>
  <c r="M51" i="48"/>
  <c r="L51" i="48"/>
  <c r="P51" i="48"/>
  <c r="X52" i="48"/>
  <c r="AA52" i="48"/>
  <c r="Z52" i="48"/>
  <c r="Y52" i="48"/>
  <c r="W28" i="48"/>
  <c r="AA28" i="48"/>
  <c r="Z28" i="48"/>
  <c r="X28" i="48"/>
  <c r="Y28" i="48"/>
  <c r="Z27" i="48"/>
  <c r="AA27" i="48"/>
  <c r="Y27" i="48"/>
  <c r="X27" i="48"/>
  <c r="W27" i="48"/>
  <c r="Z51" i="48"/>
  <c r="Y51" i="48"/>
  <c r="AA51" i="48"/>
  <c r="X51" i="48"/>
  <c r="W38" i="48"/>
  <c r="Q52" i="48"/>
  <c r="W52" i="48" s="1"/>
  <c r="Z38" i="48"/>
  <c r="Q51" i="48"/>
  <c r="W51" i="48" s="1"/>
  <c r="W37" i="48"/>
  <c r="AF52" i="47" l="1"/>
  <c r="AE52" i="47"/>
  <c r="AD52" i="47"/>
  <c r="AF51" i="47"/>
  <c r="AE51" i="47"/>
  <c r="AD51" i="47"/>
  <c r="I49" i="47"/>
  <c r="H49" i="47"/>
  <c r="G49" i="47"/>
  <c r="K47" i="47"/>
  <c r="K46" i="47"/>
  <c r="G46" i="47"/>
  <c r="AC44" i="47"/>
  <c r="M44" i="47"/>
  <c r="H44" i="47"/>
  <c r="F44" i="47"/>
  <c r="J43" i="47"/>
  <c r="I43" i="47"/>
  <c r="G41" i="47"/>
  <c r="F41" i="47"/>
  <c r="K40" i="47"/>
  <c r="J40" i="47"/>
  <c r="AC52" i="47"/>
  <c r="AC51" i="47"/>
  <c r="M37" i="47"/>
  <c r="H37" i="47"/>
  <c r="F37" i="47"/>
  <c r="Q33" i="47"/>
  <c r="P26" i="47"/>
  <c r="O26" i="47"/>
  <c r="K50" i="47"/>
  <c r="I50" i="47"/>
  <c r="L25" i="47"/>
  <c r="M23" i="47"/>
  <c r="J47" i="47"/>
  <c r="I47" i="47"/>
  <c r="N23" i="47"/>
  <c r="P22" i="47"/>
  <c r="L22" i="47"/>
  <c r="O20" i="47"/>
  <c r="M20" i="47"/>
  <c r="L20" i="47"/>
  <c r="J44" i="47"/>
  <c r="I44" i="47"/>
  <c r="G44" i="47"/>
  <c r="K43" i="47"/>
  <c r="O19" i="47"/>
  <c r="AC28" i="47"/>
  <c r="M17" i="47"/>
  <c r="K41" i="47"/>
  <c r="H41" i="47"/>
  <c r="AF27" i="47"/>
  <c r="AD27" i="47"/>
  <c r="AC27" i="47"/>
  <c r="AB27" i="47"/>
  <c r="M16" i="47"/>
  <c r="L16" i="47"/>
  <c r="I40" i="47"/>
  <c r="H40" i="47"/>
  <c r="F40" i="47"/>
  <c r="AF28" i="47"/>
  <c r="AE28" i="47"/>
  <c r="AD28" i="47"/>
  <c r="P14" i="47"/>
  <c r="O14" i="47"/>
  <c r="AE27" i="47"/>
  <c r="L13" i="47"/>
  <c r="I37" i="47"/>
  <c r="G37" i="47"/>
  <c r="Q9" i="47"/>
  <c r="F9" i="47"/>
  <c r="F33" i="47" s="1"/>
  <c r="Y22" i="47" l="1"/>
  <c r="I46" i="47"/>
  <c r="V27" i="47"/>
  <c r="K37" i="47"/>
  <c r="K27" i="47"/>
  <c r="U28" i="47"/>
  <c r="J41" i="47"/>
  <c r="J28" i="47"/>
  <c r="M22" i="47"/>
  <c r="X22" i="47"/>
  <c r="H46" i="47"/>
  <c r="G50" i="47"/>
  <c r="W26" i="47"/>
  <c r="P41" i="47"/>
  <c r="AA20" i="47"/>
  <c r="K44" i="47"/>
  <c r="W17" i="47"/>
  <c r="X17" i="47"/>
  <c r="N19" i="47"/>
  <c r="K49" i="47"/>
  <c r="L37" i="47"/>
  <c r="M14" i="47"/>
  <c r="Y14" i="47"/>
  <c r="P40" i="47"/>
  <c r="O40" i="47"/>
  <c r="M40" i="47"/>
  <c r="N40" i="47"/>
  <c r="T27" i="47"/>
  <c r="O17" i="47"/>
  <c r="Y20" i="47"/>
  <c r="X20" i="47"/>
  <c r="Z20" i="47"/>
  <c r="J49" i="47"/>
  <c r="P13" i="47"/>
  <c r="F43" i="47"/>
  <c r="L19" i="47"/>
  <c r="M19" i="47"/>
  <c r="P19" i="47"/>
  <c r="P44" i="47"/>
  <c r="H38" i="47"/>
  <c r="H28" i="47"/>
  <c r="H51" i="47"/>
  <c r="Y17" i="47"/>
  <c r="G43" i="47"/>
  <c r="N22" i="47"/>
  <c r="Z22" i="47"/>
  <c r="AA22" i="47"/>
  <c r="W22" i="47"/>
  <c r="P25" i="47"/>
  <c r="X26" i="47"/>
  <c r="H50" i="47"/>
  <c r="R27" i="47"/>
  <c r="G28" i="47"/>
  <c r="G38" i="47"/>
  <c r="L14" i="47"/>
  <c r="J37" i="47"/>
  <c r="J27" i="47"/>
  <c r="U27" i="47"/>
  <c r="AB28" i="47"/>
  <c r="T28" i="47"/>
  <c r="I41" i="47"/>
  <c r="Z17" i="47"/>
  <c r="O23" i="47"/>
  <c r="F47" i="47"/>
  <c r="P23" i="47"/>
  <c r="L23" i="47"/>
  <c r="M26" i="47"/>
  <c r="Z26" i="47"/>
  <c r="K28" i="47"/>
  <c r="AA14" i="47"/>
  <c r="P16" i="47"/>
  <c r="H27" i="47"/>
  <c r="K38" i="47"/>
  <c r="G47" i="47"/>
  <c r="N14" i="47"/>
  <c r="S27" i="47"/>
  <c r="P17" i="47"/>
  <c r="W20" i="47"/>
  <c r="O22" i="47"/>
  <c r="N26" i="47"/>
  <c r="AA26" i="47"/>
  <c r="F38" i="47"/>
  <c r="L41" i="47"/>
  <c r="F46" i="47"/>
  <c r="F49" i="47"/>
  <c r="J50" i="47"/>
  <c r="I28" i="47"/>
  <c r="M41" i="47"/>
  <c r="H43" i="47"/>
  <c r="L44" i="47"/>
  <c r="F27" i="47"/>
  <c r="N37" i="47"/>
  <c r="I38" i="47"/>
  <c r="O41" i="47"/>
  <c r="N44" i="47"/>
  <c r="M13" i="47"/>
  <c r="Z14" i="47"/>
  <c r="O16" i="47"/>
  <c r="L17" i="47"/>
  <c r="N20" i="47"/>
  <c r="M25" i="47"/>
  <c r="G27" i="47"/>
  <c r="J38" i="47"/>
  <c r="O44" i="47"/>
  <c r="J46" i="47"/>
  <c r="F50" i="47"/>
  <c r="O13" i="47"/>
  <c r="N17" i="47"/>
  <c r="V28" i="47"/>
  <c r="P20" i="47"/>
  <c r="O25" i="47"/>
  <c r="L26" i="47"/>
  <c r="Y26" i="47"/>
  <c r="I27" i="47"/>
  <c r="F28" i="47"/>
  <c r="G40" i="47"/>
  <c r="H47" i="47"/>
  <c r="N16" i="47"/>
  <c r="N13" i="47"/>
  <c r="N25" i="47"/>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AA52" i="44"/>
  <c r="Z52" i="44"/>
  <c r="Y52" i="44"/>
  <c r="AA51" i="44"/>
  <c r="Z51" i="44"/>
  <c r="Y51" i="44"/>
  <c r="X51" i="44"/>
  <c r="J50" i="44"/>
  <c r="F47" i="44"/>
  <c r="X52" i="44"/>
  <c r="F38" i="44"/>
  <c r="O33" i="44"/>
  <c r="M26" i="44"/>
  <c r="H50" i="44"/>
  <c r="G50" i="44"/>
  <c r="N26" i="44"/>
  <c r="M25" i="44"/>
  <c r="J49" i="44"/>
  <c r="H49" i="44"/>
  <c r="K25" i="44"/>
  <c r="L25" i="44"/>
  <c r="M23" i="44"/>
  <c r="H47" i="44"/>
  <c r="G47" i="44"/>
  <c r="I46" i="44"/>
  <c r="L22" i="44"/>
  <c r="K22" i="44"/>
  <c r="J44" i="44"/>
  <c r="M20" i="44"/>
  <c r="H44" i="44"/>
  <c r="G44" i="44"/>
  <c r="N20" i="44"/>
  <c r="M19" i="44"/>
  <c r="J43" i="44"/>
  <c r="I43" i="44"/>
  <c r="K19" i="44"/>
  <c r="F43" i="44"/>
  <c r="AA28" i="44"/>
  <c r="K17" i="44"/>
  <c r="I41" i="44"/>
  <c r="G41" i="44"/>
  <c r="F41" i="44"/>
  <c r="Y27" i="44"/>
  <c r="J40" i="44"/>
  <c r="I40" i="44"/>
  <c r="H40" i="44"/>
  <c r="K16" i="44"/>
  <c r="Z28" i="44"/>
  <c r="Y28" i="44"/>
  <c r="X28" i="44"/>
  <c r="J28" i="44"/>
  <c r="H28" i="44"/>
  <c r="G38" i="44"/>
  <c r="AA27" i="44"/>
  <c r="Z27" i="44"/>
  <c r="X27" i="44"/>
  <c r="M13" i="44"/>
  <c r="J37" i="44"/>
  <c r="I37" i="44"/>
  <c r="G27" i="44"/>
  <c r="O9" i="44"/>
  <c r="F9" i="44"/>
  <c r="F33" i="44" s="1"/>
  <c r="AA52" i="43"/>
  <c r="Z52" i="43"/>
  <c r="Y52" i="43"/>
  <c r="AA51" i="43"/>
  <c r="Z51" i="43"/>
  <c r="Y51" i="43"/>
  <c r="X51" i="43"/>
  <c r="F49" i="43"/>
  <c r="H47" i="43"/>
  <c r="J46" i="43"/>
  <c r="G43" i="43"/>
  <c r="J41" i="43"/>
  <c r="X52" i="43"/>
  <c r="H38" i="43"/>
  <c r="O33" i="43"/>
  <c r="J50" i="43"/>
  <c r="M26" i="43"/>
  <c r="H50" i="43"/>
  <c r="G50" i="43"/>
  <c r="N26" i="43"/>
  <c r="M25" i="43"/>
  <c r="J49" i="43"/>
  <c r="K25" i="43"/>
  <c r="L25" i="43"/>
  <c r="M23" i="43"/>
  <c r="K23" i="43"/>
  <c r="J47" i="43"/>
  <c r="G47" i="43"/>
  <c r="F47" i="43"/>
  <c r="K22" i="43"/>
  <c r="I46" i="43"/>
  <c r="H46" i="43"/>
  <c r="N22" i="43"/>
  <c r="J44" i="43"/>
  <c r="M20" i="43"/>
  <c r="H44" i="43"/>
  <c r="G44" i="43"/>
  <c r="N20" i="43"/>
  <c r="M19" i="43"/>
  <c r="J43" i="43"/>
  <c r="K19" i="43"/>
  <c r="F43" i="43"/>
  <c r="AA28" i="43"/>
  <c r="M17" i="43"/>
  <c r="K17" i="43"/>
  <c r="I41" i="43"/>
  <c r="H41" i="43"/>
  <c r="G41" i="43"/>
  <c r="F41" i="43"/>
  <c r="Y27" i="43"/>
  <c r="K16" i="43"/>
  <c r="J40" i="43"/>
  <c r="I40" i="43"/>
  <c r="H40" i="43"/>
  <c r="N16" i="43"/>
  <c r="Z28" i="43"/>
  <c r="Y28" i="43"/>
  <c r="X28" i="43"/>
  <c r="J28" i="43"/>
  <c r="I28" i="43"/>
  <c r="H28" i="43"/>
  <c r="G38" i="43"/>
  <c r="N14" i="43"/>
  <c r="AA27" i="43"/>
  <c r="Z27" i="43"/>
  <c r="X27" i="43"/>
  <c r="M13" i="43"/>
  <c r="J37" i="43"/>
  <c r="I37" i="43"/>
  <c r="H27" i="43"/>
  <c r="G27" i="43"/>
  <c r="L13" i="43"/>
  <c r="O9" i="43"/>
  <c r="F9" i="43"/>
  <c r="F33" i="43" s="1"/>
  <c r="S51" i="47" l="1"/>
  <c r="Z16" i="47"/>
  <c r="Y16" i="47"/>
  <c r="X16" i="47"/>
  <c r="W16" i="47"/>
  <c r="AA16" i="47"/>
  <c r="M38" i="47"/>
  <c r="P38" i="47"/>
  <c r="L38" i="47"/>
  <c r="O38" i="47"/>
  <c r="F52" i="47"/>
  <c r="N38" i="47"/>
  <c r="J51" i="47"/>
  <c r="U51" i="47"/>
  <c r="N43" i="47"/>
  <c r="M43" i="47"/>
  <c r="P43" i="47"/>
  <c r="O43" i="47"/>
  <c r="L43" i="47"/>
  <c r="X25" i="47"/>
  <c r="W25" i="47"/>
  <c r="Y25" i="47"/>
  <c r="AA25" i="47"/>
  <c r="Z25" i="47"/>
  <c r="O37" i="47"/>
  <c r="M46" i="47"/>
  <c r="L46" i="47"/>
  <c r="P46" i="47"/>
  <c r="O46" i="47"/>
  <c r="N46" i="47"/>
  <c r="O47" i="47"/>
  <c r="P47" i="47"/>
  <c r="N47" i="47"/>
  <c r="M47" i="47"/>
  <c r="L47" i="47"/>
  <c r="I51" i="47"/>
  <c r="AA19" i="47"/>
  <c r="X19" i="47"/>
  <c r="Y19" i="47"/>
  <c r="Z19" i="47"/>
  <c r="W19" i="47"/>
  <c r="G51" i="47"/>
  <c r="AA17" i="47"/>
  <c r="V51" i="47"/>
  <c r="K51" i="47"/>
  <c r="L40" i="47"/>
  <c r="F51" i="47"/>
  <c r="P50" i="47"/>
  <c r="N50" i="47"/>
  <c r="M50" i="47"/>
  <c r="L50" i="47"/>
  <c r="O50" i="47"/>
  <c r="X13" i="47"/>
  <c r="Q27" i="47"/>
  <c r="W13" i="47"/>
  <c r="Y13" i="47"/>
  <c r="AA13" i="47"/>
  <c r="Z13" i="47"/>
  <c r="N41" i="47"/>
  <c r="G52" i="47"/>
  <c r="AA23" i="47"/>
  <c r="Z23" i="47"/>
  <c r="Y23" i="47"/>
  <c r="X23" i="47"/>
  <c r="W23" i="47"/>
  <c r="P27" i="47"/>
  <c r="O27" i="47"/>
  <c r="L27" i="47"/>
  <c r="N27" i="47"/>
  <c r="M27" i="47"/>
  <c r="M49" i="47"/>
  <c r="L49" i="47"/>
  <c r="P49" i="47"/>
  <c r="O49" i="47"/>
  <c r="N49" i="47"/>
  <c r="V52" i="47"/>
  <c r="K52" i="47"/>
  <c r="S28" i="47"/>
  <c r="X14" i="47"/>
  <c r="O28" i="47"/>
  <c r="N28" i="47"/>
  <c r="M28" i="47"/>
  <c r="L28" i="47"/>
  <c r="P28" i="47"/>
  <c r="I52" i="47"/>
  <c r="R28" i="47"/>
  <c r="W14" i="47"/>
  <c r="S52" i="47"/>
  <c r="H52" i="47"/>
  <c r="U52" i="47"/>
  <c r="J52" i="47"/>
  <c r="T51" i="47"/>
  <c r="Q28" i="47"/>
  <c r="P37" i="47"/>
  <c r="X13" i="46"/>
  <c r="K37" i="46"/>
  <c r="AB27" i="46"/>
  <c r="AB28" i="46"/>
  <c r="G46" i="46"/>
  <c r="S27" i="46"/>
  <c r="H49" i="46"/>
  <c r="O43" i="46"/>
  <c r="Z13" i="46"/>
  <c r="K40" i="46"/>
  <c r="J44" i="46"/>
  <c r="Z20" i="46"/>
  <c r="O16" i="46"/>
  <c r="J40" i="46"/>
  <c r="I49" i="46"/>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AA19" i="46"/>
  <c r="AA13" i="46"/>
  <c r="AA16" i="46"/>
  <c r="H41" i="46"/>
  <c r="M22" i="46"/>
  <c r="Q27" i="46"/>
  <c r="L22" i="46"/>
  <c r="P22" i="46"/>
  <c r="F46" i="46"/>
  <c r="X25"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P44" i="45"/>
  <c r="X13" i="45"/>
  <c r="M49" i="45"/>
  <c r="T20" i="45"/>
  <c r="Y20" i="45" s="1"/>
  <c r="T14" i="45"/>
  <c r="I28" i="45"/>
  <c r="U20" i="45"/>
  <c r="Z20" i="45" s="1"/>
  <c r="M22" i="45"/>
  <c r="L22" i="45"/>
  <c r="P22" i="45"/>
  <c r="F46" i="45"/>
  <c r="Q22" i="45"/>
  <c r="K27" i="45"/>
  <c r="P43" i="45"/>
  <c r="O43" i="45"/>
  <c r="W13" i="45"/>
  <c r="Z13"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H50" i="45"/>
  <c r="S26" i="45"/>
  <c r="J28" i="45"/>
  <c r="I38"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M17" i="44"/>
  <c r="K23" i="44"/>
  <c r="H38" i="44"/>
  <c r="J46" i="44"/>
  <c r="J38" i="44"/>
  <c r="L13" i="44"/>
  <c r="N14" i="44"/>
  <c r="N16" i="44"/>
  <c r="H41" i="44"/>
  <c r="J47" i="44"/>
  <c r="H27" i="44"/>
  <c r="J41" i="44"/>
  <c r="F49" i="44"/>
  <c r="N22" i="44"/>
  <c r="G43" i="44"/>
  <c r="M14" i="44"/>
  <c r="F50" i="44"/>
  <c r="N43" i="44"/>
  <c r="M43" i="44"/>
  <c r="K43" i="44"/>
  <c r="N41" i="44"/>
  <c r="M41" i="44"/>
  <c r="L41" i="44"/>
  <c r="K41" i="44"/>
  <c r="G52" i="44"/>
  <c r="J52" i="44"/>
  <c r="I27" i="44"/>
  <c r="N13" i="44"/>
  <c r="L17" i="44"/>
  <c r="N19" i="44"/>
  <c r="L23" i="44"/>
  <c r="N25" i="44"/>
  <c r="J27" i="44"/>
  <c r="I38" i="44"/>
  <c r="F40" i="44"/>
  <c r="H43" i="44"/>
  <c r="F44" i="44"/>
  <c r="I47" i="44"/>
  <c r="G49" i="44"/>
  <c r="G40" i="44"/>
  <c r="L16" i="44"/>
  <c r="N17" i="44"/>
  <c r="N23" i="44"/>
  <c r="F28" i="44"/>
  <c r="F37" i="44"/>
  <c r="K38" i="44"/>
  <c r="K47" i="44"/>
  <c r="I49" i="44"/>
  <c r="K14" i="44"/>
  <c r="M16" i="44"/>
  <c r="K20" i="44"/>
  <c r="M22" i="44"/>
  <c r="K26" i="44"/>
  <c r="G28" i="44"/>
  <c r="G37" i="44"/>
  <c r="L38" i="44"/>
  <c r="I44" i="44"/>
  <c r="F46" i="44"/>
  <c r="L47" i="44"/>
  <c r="L14" i="44"/>
  <c r="L20" i="44"/>
  <c r="L26" i="44"/>
  <c r="F27" i="44"/>
  <c r="H37" i="44"/>
  <c r="G46" i="44"/>
  <c r="M47" i="44"/>
  <c r="I50" i="44"/>
  <c r="K13" i="44"/>
  <c r="I28" i="44"/>
  <c r="N38" i="44"/>
  <c r="L19" i="44"/>
  <c r="J51" i="43"/>
  <c r="G52" i="43"/>
  <c r="N47" i="43"/>
  <c r="L47" i="43"/>
  <c r="K47" i="43"/>
  <c r="N43" i="43"/>
  <c r="K43" i="43"/>
  <c r="N41" i="43"/>
  <c r="M41" i="43"/>
  <c r="L41" i="43"/>
  <c r="K41" i="43"/>
  <c r="H52" i="43"/>
  <c r="I27" i="43"/>
  <c r="N13" i="43"/>
  <c r="L17" i="43"/>
  <c r="N19" i="43"/>
  <c r="L23" i="43"/>
  <c r="N25" i="43"/>
  <c r="J27" i="43"/>
  <c r="I38" i="43"/>
  <c r="F40" i="43"/>
  <c r="H43" i="43"/>
  <c r="F44" i="43"/>
  <c r="I47" i="43"/>
  <c r="G49" i="43"/>
  <c r="N49" i="43"/>
  <c r="J38" i="43"/>
  <c r="G40" i="43"/>
  <c r="I43" i="43"/>
  <c r="H49" i="43"/>
  <c r="F50" i="43"/>
  <c r="L16" i="43"/>
  <c r="N17" i="43"/>
  <c r="L22" i="43"/>
  <c r="N23" i="43"/>
  <c r="F28" i="43"/>
  <c r="F37" i="43"/>
  <c r="I49" i="43"/>
  <c r="K14" i="43"/>
  <c r="M16" i="43"/>
  <c r="K20" i="43"/>
  <c r="M22" i="43"/>
  <c r="K26" i="43"/>
  <c r="G28" i="43"/>
  <c r="G37" i="43"/>
  <c r="I44" i="43"/>
  <c r="F46" i="43"/>
  <c r="L14" i="43"/>
  <c r="L20" i="43"/>
  <c r="L26" i="43"/>
  <c r="F27" i="43"/>
  <c r="H37" i="43"/>
  <c r="G46" i="43"/>
  <c r="K49" i="43"/>
  <c r="I50" i="43"/>
  <c r="K13" i="43"/>
  <c r="M14" i="43"/>
  <c r="F38" i="43"/>
  <c r="L49" i="43"/>
  <c r="L19" i="43"/>
  <c r="T52" i="47" l="1"/>
  <c r="W28" i="47"/>
  <c r="Z28" i="47"/>
  <c r="AA28" i="47"/>
  <c r="Y28" i="47"/>
  <c r="X28" i="47"/>
  <c r="M51" i="47"/>
  <c r="L51" i="47"/>
  <c r="P51" i="47"/>
  <c r="O51" i="47"/>
  <c r="N51" i="47"/>
  <c r="M52" i="47"/>
  <c r="L52" i="47"/>
  <c r="P52" i="47"/>
  <c r="O52" i="47"/>
  <c r="N52" i="47"/>
  <c r="Z27" i="47"/>
  <c r="X27" i="47"/>
  <c r="Y27" i="47"/>
  <c r="W27" i="47"/>
  <c r="AA27" i="47"/>
  <c r="J51" i="46"/>
  <c r="S28" i="46"/>
  <c r="X27" i="46"/>
  <c r="I51" i="46"/>
  <c r="M46" i="46"/>
  <c r="L46" i="46"/>
  <c r="P46" i="46"/>
  <c r="O46" i="46"/>
  <c r="N46" i="46"/>
  <c r="U27" i="46"/>
  <c r="Z27" i="46" s="1"/>
  <c r="Z16" i="46"/>
  <c r="T28" i="46"/>
  <c r="P47" i="46"/>
  <c r="O47" i="46"/>
  <c r="N47" i="46"/>
  <c r="M47" i="46"/>
  <c r="L47" i="46"/>
  <c r="M27" i="46"/>
  <c r="P27" i="46"/>
  <c r="O27" i="46"/>
  <c r="N27" i="46"/>
  <c r="L27" i="46"/>
  <c r="AA17" i="46"/>
  <c r="Z17" i="46"/>
  <c r="Y17" i="46"/>
  <c r="X17" i="46"/>
  <c r="W17" i="46"/>
  <c r="N28" i="46"/>
  <c r="M28" i="46"/>
  <c r="L28" i="46"/>
  <c r="P28" i="46"/>
  <c r="O28" i="46"/>
  <c r="P44" i="46"/>
  <c r="O44" i="46"/>
  <c r="N44" i="46"/>
  <c r="M44" i="46"/>
  <c r="L44" i="46"/>
  <c r="R27" i="46"/>
  <c r="W27" i="46" s="1"/>
  <c r="P40" i="46"/>
  <c r="O40" i="46"/>
  <c r="N40" i="46"/>
  <c r="M40" i="46"/>
  <c r="L40" i="46"/>
  <c r="N49" i="46"/>
  <c r="AA26" i="46"/>
  <c r="X26" i="46"/>
  <c r="Z26" i="46"/>
  <c r="Y26" i="46"/>
  <c r="W26" i="46"/>
  <c r="L41" i="46"/>
  <c r="M38" i="46"/>
  <c r="L38" i="46"/>
  <c r="P38" i="46"/>
  <c r="O38" i="46"/>
  <c r="F52" i="46"/>
  <c r="N38" i="46"/>
  <c r="H51" i="46"/>
  <c r="K51" i="46"/>
  <c r="V27" i="46"/>
  <c r="AA27" i="46" s="1"/>
  <c r="P50" i="46"/>
  <c r="O50" i="46"/>
  <c r="N50" i="46"/>
  <c r="M50" i="46"/>
  <c r="L50" i="46"/>
  <c r="H52" i="46"/>
  <c r="M37" i="46"/>
  <c r="P37" i="46"/>
  <c r="O37" i="46"/>
  <c r="N37" i="46"/>
  <c r="L37" i="46"/>
  <c r="F51" i="46"/>
  <c r="V28" i="46"/>
  <c r="R28" i="46"/>
  <c r="AA14" i="46"/>
  <c r="X14" i="46"/>
  <c r="Z14" i="46"/>
  <c r="Y14" i="46"/>
  <c r="Q28" i="46"/>
  <c r="W14" i="46"/>
  <c r="G51" i="46"/>
  <c r="J52" i="46"/>
  <c r="I52" i="46"/>
  <c r="AA22" i="46"/>
  <c r="Y22" i="46"/>
  <c r="Z22" i="46"/>
  <c r="X22" i="46"/>
  <c r="W22" i="46"/>
  <c r="M43" i="46"/>
  <c r="T27" i="46"/>
  <c r="Y27" i="46" s="1"/>
  <c r="Y13" i="46"/>
  <c r="G52" i="46"/>
  <c r="F51" i="45"/>
  <c r="O41" i="45"/>
  <c r="R28" i="45"/>
  <c r="P41" i="45"/>
  <c r="G51" i="45"/>
  <c r="L51" i="45" s="1"/>
  <c r="M43" i="45"/>
  <c r="S28" i="45"/>
  <c r="V27" i="45"/>
  <c r="R27" i="45"/>
  <c r="I51" i="45"/>
  <c r="N51" i="45" s="1"/>
  <c r="N37" i="45"/>
  <c r="Z25" i="45"/>
  <c r="N28" i="45"/>
  <c r="M28" i="45"/>
  <c r="L28" i="45"/>
  <c r="O28" i="45"/>
  <c r="P28" i="45"/>
  <c r="P49" i="45"/>
  <c r="K52" i="45"/>
  <c r="Y16" i="45"/>
  <c r="X16" i="45"/>
  <c r="W16" i="45"/>
  <c r="AA16" i="45"/>
  <c r="Z16" i="45"/>
  <c r="Q27" i="45"/>
  <c r="S27" i="45"/>
  <c r="AA14" i="45"/>
  <c r="Z14" i="45"/>
  <c r="Q28" i="45"/>
  <c r="W14" i="45"/>
  <c r="Y14" i="45"/>
  <c r="X14" i="45"/>
  <c r="AA26" i="45"/>
  <c r="Z26" i="45"/>
  <c r="W26" i="45"/>
  <c r="X26" i="45"/>
  <c r="Y26" i="45"/>
  <c r="O40" i="45"/>
  <c r="N40" i="45"/>
  <c r="M40" i="45"/>
  <c r="L40" i="45"/>
  <c r="P40" i="45"/>
  <c r="I52" i="45"/>
  <c r="J51" i="45"/>
  <c r="O51" i="45" s="1"/>
  <c r="T28" i="45"/>
  <c r="AA22" i="45"/>
  <c r="X22" i="45"/>
  <c r="Z22" i="45"/>
  <c r="Y22" i="45"/>
  <c r="W22" i="45"/>
  <c r="G52" i="45"/>
  <c r="L38" i="45"/>
  <c r="O38" i="45"/>
  <c r="F52" i="45"/>
  <c r="N38" i="45"/>
  <c r="P38" i="45"/>
  <c r="M38" i="45"/>
  <c r="M37" i="45"/>
  <c r="H51" i="45"/>
  <c r="M51" i="45" s="1"/>
  <c r="P47" i="45"/>
  <c r="O47" i="45"/>
  <c r="N47" i="45"/>
  <c r="M47" i="45"/>
  <c r="L47" i="45"/>
  <c r="P27" i="45"/>
  <c r="O27" i="45"/>
  <c r="L27" i="45"/>
  <c r="N27" i="45"/>
  <c r="M27" i="45"/>
  <c r="H52" i="45"/>
  <c r="L41" i="45"/>
  <c r="Z23" i="45"/>
  <c r="Y23" i="45"/>
  <c r="X23" i="45"/>
  <c r="AA23" i="45"/>
  <c r="W23" i="45"/>
  <c r="L46" i="45"/>
  <c r="O46" i="45"/>
  <c r="N46" i="45"/>
  <c r="P46" i="45"/>
  <c r="M46" i="45"/>
  <c r="K51" i="45"/>
  <c r="P51" i="45" s="1"/>
  <c r="T27" i="45"/>
  <c r="Y13" i="45"/>
  <c r="U28" i="45"/>
  <c r="P50" i="45"/>
  <c r="O50" i="45"/>
  <c r="N50" i="45"/>
  <c r="M50" i="45"/>
  <c r="L50" i="45"/>
  <c r="J52" i="45"/>
  <c r="L43" i="45"/>
  <c r="L50" i="44"/>
  <c r="K50" i="44"/>
  <c r="F52" i="44"/>
  <c r="N52" i="44" s="1"/>
  <c r="N50" i="44"/>
  <c r="M50" i="44"/>
  <c r="J51" i="44"/>
  <c r="H52" i="44"/>
  <c r="M49" i="44"/>
  <c r="I51" i="44"/>
  <c r="L49" i="44"/>
  <c r="L43" i="44"/>
  <c r="N47" i="44"/>
  <c r="N49" i="44"/>
  <c r="H51" i="44"/>
  <c r="K52" i="44"/>
  <c r="L44" i="44"/>
  <c r="K44" i="44"/>
  <c r="N44" i="44"/>
  <c r="M44" i="44"/>
  <c r="F51" i="44"/>
  <c r="N37" i="44"/>
  <c r="M37" i="44"/>
  <c r="L37" i="44"/>
  <c r="K37" i="44"/>
  <c r="N27" i="44"/>
  <c r="M27" i="44"/>
  <c r="L27" i="44"/>
  <c r="K27" i="44"/>
  <c r="K49" i="44"/>
  <c r="N46" i="44"/>
  <c r="M46" i="44"/>
  <c r="L46" i="44"/>
  <c r="K46" i="44"/>
  <c r="N28" i="44"/>
  <c r="M28" i="44"/>
  <c r="L28" i="44"/>
  <c r="K28" i="44"/>
  <c r="L40" i="44"/>
  <c r="K40" i="44"/>
  <c r="N40" i="44"/>
  <c r="M40" i="44"/>
  <c r="I52" i="44"/>
  <c r="M38" i="44"/>
  <c r="G51" i="44"/>
  <c r="M49" i="43"/>
  <c r="N38" i="43"/>
  <c r="M38" i="43"/>
  <c r="L38" i="43"/>
  <c r="K38" i="43"/>
  <c r="F52" i="43"/>
  <c r="N46" i="43"/>
  <c r="M46" i="43"/>
  <c r="L46" i="43"/>
  <c r="K46" i="43"/>
  <c r="L40" i="43"/>
  <c r="K40" i="43"/>
  <c r="M40" i="43"/>
  <c r="N40" i="43"/>
  <c r="L43" i="43"/>
  <c r="M47" i="43"/>
  <c r="K50" i="43"/>
  <c r="L50" i="43"/>
  <c r="N50" i="43"/>
  <c r="M50" i="43"/>
  <c r="M43" i="43"/>
  <c r="K37" i="43"/>
  <c r="F51" i="43"/>
  <c r="N37" i="43"/>
  <c r="M37" i="43"/>
  <c r="L37" i="43"/>
  <c r="H51" i="43"/>
  <c r="N27" i="43"/>
  <c r="M27" i="43"/>
  <c r="L27" i="43"/>
  <c r="K27" i="43"/>
  <c r="N28" i="43"/>
  <c r="M28" i="43"/>
  <c r="K28" i="43"/>
  <c r="L28" i="43"/>
  <c r="G51" i="43"/>
  <c r="I52" i="43"/>
  <c r="J52" i="43"/>
  <c r="I51" i="43"/>
  <c r="L44" i="43"/>
  <c r="K44" i="43"/>
  <c r="M44" i="43"/>
  <c r="N44" i="43"/>
  <c r="Z28" i="46" l="1"/>
  <c r="AA28" i="46"/>
  <c r="Y28" i="46"/>
  <c r="X28" i="46"/>
  <c r="W28" i="46"/>
  <c r="M51" i="46"/>
  <c r="L51" i="46"/>
  <c r="P51" i="46"/>
  <c r="O51" i="46"/>
  <c r="N51" i="46"/>
  <c r="M52" i="46"/>
  <c r="L52" i="46"/>
  <c r="P52" i="46"/>
  <c r="O52" i="46"/>
  <c r="N52" i="46"/>
  <c r="M52" i="44"/>
  <c r="L52" i="45"/>
  <c r="O52" i="45"/>
  <c r="N52" i="45"/>
  <c r="P52" i="45"/>
  <c r="M52" i="45"/>
  <c r="Y28" i="45"/>
  <c r="AA28" i="45"/>
  <c r="Z28" i="45"/>
  <c r="X28" i="45"/>
  <c r="W28" i="45"/>
  <c r="Y27" i="45"/>
  <c r="X27" i="45"/>
  <c r="W27" i="45"/>
  <c r="Z27" i="45"/>
  <c r="AA27" i="45"/>
  <c r="L52" i="44"/>
  <c r="N51" i="44"/>
  <c r="M51" i="44"/>
  <c r="L51" i="44"/>
  <c r="K51" i="44"/>
  <c r="K52" i="43"/>
  <c r="L52" i="43"/>
  <c r="N52" i="43"/>
  <c r="M52" i="43"/>
  <c r="N51" i="43"/>
  <c r="M51" i="43"/>
  <c r="L51" i="43"/>
  <c r="K51" i="43"/>
  <c r="AA52" i="41" l="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AA52" i="40"/>
  <c r="Z52" i="40"/>
  <c r="Y52" i="40"/>
  <c r="AA51" i="40"/>
  <c r="Z51" i="40"/>
  <c r="Y51" i="40"/>
  <c r="X51" i="40"/>
  <c r="J50" i="40"/>
  <c r="H50" i="40"/>
  <c r="J49" i="40"/>
  <c r="F49" i="40"/>
  <c r="H47" i="40"/>
  <c r="F47" i="40"/>
  <c r="J46" i="40"/>
  <c r="H46" i="40"/>
  <c r="F46" i="40"/>
  <c r="I44" i="40"/>
  <c r="G43" i="40"/>
  <c r="J41" i="40"/>
  <c r="H41" i="40"/>
  <c r="F41" i="40"/>
  <c r="X52" i="40"/>
  <c r="H38" i="40"/>
  <c r="F38" i="40"/>
  <c r="G37" i="40"/>
  <c r="O33" i="40"/>
  <c r="M26" i="40"/>
  <c r="K26" i="40"/>
  <c r="I50" i="40"/>
  <c r="G50" i="40"/>
  <c r="N26" i="40"/>
  <c r="K25" i="40"/>
  <c r="H49" i="40"/>
  <c r="L25" i="40"/>
  <c r="J47" i="40"/>
  <c r="G47" i="40"/>
  <c r="N23" i="40"/>
  <c r="M22" i="40"/>
  <c r="I46" i="40"/>
  <c r="L22" i="40"/>
  <c r="N22" i="40"/>
  <c r="M20" i="40"/>
  <c r="K20" i="40"/>
  <c r="J44" i="40"/>
  <c r="H44" i="40"/>
  <c r="G44" i="40"/>
  <c r="N20" i="40"/>
  <c r="K19" i="40"/>
  <c r="J43" i="40"/>
  <c r="H43" i="40"/>
  <c r="F43" i="40"/>
  <c r="Y28" i="40"/>
  <c r="I41" i="40"/>
  <c r="G41" i="40"/>
  <c r="N17" i="40"/>
  <c r="M16" i="40"/>
  <c r="J40" i="40"/>
  <c r="I40" i="40"/>
  <c r="H40" i="40"/>
  <c r="N16" i="40"/>
  <c r="AA28" i="40"/>
  <c r="Z28" i="40"/>
  <c r="X28" i="40"/>
  <c r="M14" i="40"/>
  <c r="K14" i="40"/>
  <c r="J28" i="40"/>
  <c r="I38" i="40"/>
  <c r="H28" i="40"/>
  <c r="G38" i="40"/>
  <c r="N14" i="40"/>
  <c r="AA27" i="40"/>
  <c r="Z27" i="40"/>
  <c r="Y27" i="40"/>
  <c r="X27" i="40"/>
  <c r="K13" i="40"/>
  <c r="J37" i="40"/>
  <c r="I37" i="40"/>
  <c r="H27" i="40"/>
  <c r="L13" i="40"/>
  <c r="O9" i="40"/>
  <c r="F9" i="40"/>
  <c r="F33" i="40" s="1"/>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G52" i="41" l="1"/>
  <c r="N41" i="41"/>
  <c r="L41" i="41"/>
  <c r="M41" i="41"/>
  <c r="K41" i="41"/>
  <c r="M43" i="41"/>
  <c r="L43" i="41"/>
  <c r="N47" i="41"/>
  <c r="M47" i="41"/>
  <c r="K47" i="41"/>
  <c r="J52" i="41"/>
  <c r="M13" i="41"/>
  <c r="K17" i="41"/>
  <c r="M19" i="41"/>
  <c r="K23" i="41"/>
  <c r="M25" i="41"/>
  <c r="I27" i="41"/>
  <c r="H38" i="41"/>
  <c r="G43" i="41"/>
  <c r="H47" i="41"/>
  <c r="F49" i="41"/>
  <c r="L50" i="41"/>
  <c r="N50" i="41"/>
  <c r="N13" i="41"/>
  <c r="L17" i="41"/>
  <c r="N19" i="41"/>
  <c r="L23" i="41"/>
  <c r="N25" i="41"/>
  <c r="J27" i="41"/>
  <c r="I38" i="41"/>
  <c r="F40" i="41"/>
  <c r="H43" i="41"/>
  <c r="F44" i="41"/>
  <c r="G49" i="41"/>
  <c r="M50" i="41"/>
  <c r="L16" i="41"/>
  <c r="N17" i="41"/>
  <c r="L22" i="41"/>
  <c r="N23" i="41"/>
  <c r="F28" i="41"/>
  <c r="F37" i="41"/>
  <c r="J43" i="41"/>
  <c r="I49" i="41"/>
  <c r="K14" i="41"/>
  <c r="M16" i="41"/>
  <c r="K20" i="41"/>
  <c r="M22" i="41"/>
  <c r="K26" i="41"/>
  <c r="G28" i="41"/>
  <c r="G37" i="41"/>
  <c r="F46" i="41"/>
  <c r="J49" i="41"/>
  <c r="L14" i="41"/>
  <c r="N16" i="41"/>
  <c r="L20" i="41"/>
  <c r="N22" i="41"/>
  <c r="L26" i="41"/>
  <c r="F27" i="41"/>
  <c r="H37" i="41"/>
  <c r="K13" i="41"/>
  <c r="M14" i="41"/>
  <c r="K19" i="41"/>
  <c r="M20" i="41"/>
  <c r="K25" i="41"/>
  <c r="M26" i="41"/>
  <c r="F38" i="41"/>
  <c r="L19" i="41"/>
  <c r="G52" i="40"/>
  <c r="L49" i="40"/>
  <c r="H52" i="40"/>
  <c r="J51" i="40"/>
  <c r="N43" i="40"/>
  <c r="L43" i="40"/>
  <c r="K43" i="40"/>
  <c r="K23" i="40"/>
  <c r="I27" i="40"/>
  <c r="N13" i="40"/>
  <c r="L17" i="40"/>
  <c r="N19" i="40"/>
  <c r="L23" i="40"/>
  <c r="N25" i="40"/>
  <c r="J27" i="40"/>
  <c r="F40" i="40"/>
  <c r="K41" i="40"/>
  <c r="F44" i="40"/>
  <c r="I47" i="40"/>
  <c r="G49" i="40"/>
  <c r="M13" i="40"/>
  <c r="K17" i="40"/>
  <c r="M19" i="40"/>
  <c r="N49" i="40"/>
  <c r="K16" i="40"/>
  <c r="M17" i="40"/>
  <c r="K22" i="40"/>
  <c r="M23" i="40"/>
  <c r="J38" i="40"/>
  <c r="G40" i="40"/>
  <c r="L41" i="40"/>
  <c r="I43" i="40"/>
  <c r="L46" i="40"/>
  <c r="F50" i="40"/>
  <c r="M25" i="40"/>
  <c r="L16" i="40"/>
  <c r="F28" i="40"/>
  <c r="F37" i="40"/>
  <c r="K38" i="40"/>
  <c r="M41" i="40"/>
  <c r="M46" i="40"/>
  <c r="K47" i="40"/>
  <c r="I49" i="40"/>
  <c r="G28" i="40"/>
  <c r="L38" i="40"/>
  <c r="N41" i="40"/>
  <c r="N46" i="40"/>
  <c r="L47" i="40"/>
  <c r="L14" i="40"/>
  <c r="L20" i="40"/>
  <c r="L26" i="40"/>
  <c r="F27" i="40"/>
  <c r="H37" i="40"/>
  <c r="M38" i="40"/>
  <c r="G46" i="40"/>
  <c r="K46" i="40" s="1"/>
  <c r="M47" i="40"/>
  <c r="G27" i="40"/>
  <c r="I28" i="40"/>
  <c r="N38" i="40"/>
  <c r="N47" i="40"/>
  <c r="L19" i="40"/>
  <c r="H52" i="38"/>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K43" i="41" l="1"/>
  <c r="J51" i="41"/>
  <c r="H51" i="41"/>
  <c r="K27" i="41"/>
  <c r="N27" i="41"/>
  <c r="M27" i="41"/>
  <c r="L27" i="41"/>
  <c r="L44" i="41"/>
  <c r="K44" i="41"/>
  <c r="N44" i="41"/>
  <c r="M44" i="41"/>
  <c r="L46" i="41"/>
  <c r="N46" i="41"/>
  <c r="M46" i="41"/>
  <c r="K46" i="41"/>
  <c r="M49" i="41"/>
  <c r="L49" i="41"/>
  <c r="K49" i="41"/>
  <c r="N49" i="41"/>
  <c r="L47" i="41"/>
  <c r="N43" i="41"/>
  <c r="I51" i="41"/>
  <c r="G51" i="41"/>
  <c r="L40" i="41"/>
  <c r="K40" i="41"/>
  <c r="N40" i="41"/>
  <c r="M40" i="41"/>
  <c r="N38" i="41"/>
  <c r="M38" i="41"/>
  <c r="F52" i="41"/>
  <c r="L38" i="41"/>
  <c r="K38" i="41"/>
  <c r="H52" i="41"/>
  <c r="I52" i="41"/>
  <c r="M37" i="41"/>
  <c r="F51" i="41"/>
  <c r="N37" i="41"/>
  <c r="L37" i="41"/>
  <c r="K37" i="41"/>
  <c r="M28" i="41"/>
  <c r="N28" i="41"/>
  <c r="L28" i="41"/>
  <c r="K28" i="41"/>
  <c r="I52" i="40"/>
  <c r="L44" i="40"/>
  <c r="K44" i="40"/>
  <c r="N44" i="40"/>
  <c r="M44" i="40"/>
  <c r="M43" i="40"/>
  <c r="F51" i="40"/>
  <c r="N37" i="40"/>
  <c r="K37" i="40"/>
  <c r="M37" i="40"/>
  <c r="L37" i="40"/>
  <c r="L40" i="40"/>
  <c r="K40" i="40"/>
  <c r="M40" i="40"/>
  <c r="N40" i="40"/>
  <c r="G51" i="40"/>
  <c r="H51" i="40"/>
  <c r="N27" i="40"/>
  <c r="M27" i="40"/>
  <c r="L27" i="40"/>
  <c r="K27" i="40"/>
  <c r="N28" i="40"/>
  <c r="M28" i="40"/>
  <c r="L28" i="40"/>
  <c r="K28" i="40"/>
  <c r="J52" i="40"/>
  <c r="F52" i="40"/>
  <c r="I51" i="40"/>
  <c r="M49" i="40"/>
  <c r="K49" i="40"/>
  <c r="K50" i="40"/>
  <c r="N50" i="40"/>
  <c r="M50" i="40"/>
  <c r="L50" i="40"/>
  <c r="F52" i="38"/>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K52" i="41" l="1"/>
  <c r="N52" i="41"/>
  <c r="M52" i="41"/>
  <c r="L52" i="41"/>
  <c r="L51" i="41"/>
  <c r="N51" i="41"/>
  <c r="M51" i="41"/>
  <c r="K51" i="41"/>
  <c r="N51" i="40"/>
  <c r="M51" i="40"/>
  <c r="L51" i="40"/>
  <c r="K51" i="40"/>
  <c r="K52" i="40"/>
  <c r="L52" i="40"/>
  <c r="N52" i="40"/>
  <c r="M52" i="40"/>
  <c r="N51" i="38"/>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O26" i="40" l="1"/>
  <c r="AA52" i="36"/>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O26" i="41" l="1"/>
  <c r="K41" i="36"/>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O26" i="43" l="1"/>
  <c r="N46" i="35"/>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S25" i="40" s="1"/>
  <c r="S25" i="41" s="1"/>
  <c r="S25" i="43" s="1"/>
  <c r="S25" i="44" s="1"/>
  <c r="R26" i="34"/>
  <c r="R26" i="35" s="1"/>
  <c r="R25" i="34"/>
  <c r="R25" i="35" s="1"/>
  <c r="R25" i="36" s="1"/>
  <c r="R25" i="37" s="1"/>
  <c r="R25" i="38" s="1"/>
  <c r="R25" i="40" s="1"/>
  <c r="R25" i="41" s="1"/>
  <c r="R25" i="43" s="1"/>
  <c r="R25" i="44" s="1"/>
  <c r="Q26" i="34"/>
  <c r="Q26" i="35" s="1"/>
  <c r="Q25" i="34"/>
  <c r="Q25" i="35" s="1"/>
  <c r="Q25" i="36" s="1"/>
  <c r="Q25" i="37" s="1"/>
  <c r="Q25" i="38" s="1"/>
  <c r="Q25" i="40" s="1"/>
  <c r="Q25" i="41" s="1"/>
  <c r="Q25" i="43" s="1"/>
  <c r="Q25" i="44" s="1"/>
  <c r="Q23" i="34"/>
  <c r="Q23" i="35" s="1"/>
  <c r="Q23" i="36" s="1"/>
  <c r="Q23" i="37" s="1"/>
  <c r="Q23" i="38" s="1"/>
  <c r="Q23" i="40" s="1"/>
  <c r="Q23" i="41" s="1"/>
  <c r="Q23" i="43" s="1"/>
  <c r="Q23" i="44" s="1"/>
  <c r="Q22" i="34"/>
  <c r="Q22" i="35" s="1"/>
  <c r="Q22" i="36" s="1"/>
  <c r="Q22" i="37" s="1"/>
  <c r="Q22" i="38" s="1"/>
  <c r="Q22" i="40" s="1"/>
  <c r="Q22" i="41" s="1"/>
  <c r="Q22" i="43" s="1"/>
  <c r="Q22" i="44" s="1"/>
  <c r="P26" i="34"/>
  <c r="P26" i="35" s="1"/>
  <c r="P25" i="34"/>
  <c r="P25" i="35" s="1"/>
  <c r="P25" i="36" s="1"/>
  <c r="P25" i="37" s="1"/>
  <c r="P25" i="38" s="1"/>
  <c r="P25" i="40" s="1"/>
  <c r="P25" i="41" s="1"/>
  <c r="P25" i="43" s="1"/>
  <c r="P25" i="44" s="1"/>
  <c r="O25" i="34"/>
  <c r="O26" i="44" l="1"/>
  <c r="V26" i="35"/>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S50" i="40" s="1"/>
  <c r="S50" i="41" s="1"/>
  <c r="S50" i="43" s="1"/>
  <c r="S50" i="44" s="1"/>
  <c r="V50" i="45" s="1"/>
  <c r="I50" i="34"/>
  <c r="R50" i="34" s="1"/>
  <c r="R50" i="35" s="1"/>
  <c r="R50" i="36" s="1"/>
  <c r="R50" i="37" s="1"/>
  <c r="R50" i="38" s="1"/>
  <c r="R50" i="40" s="1"/>
  <c r="R50" i="41" s="1"/>
  <c r="R50" i="43" s="1"/>
  <c r="R50" i="44" s="1"/>
  <c r="U50" i="45" s="1"/>
  <c r="H50" i="34"/>
  <c r="Q50" i="34" s="1"/>
  <c r="Q50" i="35" s="1"/>
  <c r="Q50" i="36" s="1"/>
  <c r="Q50" i="37" s="1"/>
  <c r="Q50" i="38" s="1"/>
  <c r="Q50" i="40" s="1"/>
  <c r="Q50" i="41" s="1"/>
  <c r="Q50" i="43" s="1"/>
  <c r="Q50" i="44" s="1"/>
  <c r="T50" i="45" s="1"/>
  <c r="G50" i="34"/>
  <c r="P50" i="34" s="1"/>
  <c r="P50" i="35" s="1"/>
  <c r="P50" i="36" s="1"/>
  <c r="P50" i="37" s="1"/>
  <c r="P50" i="38" s="1"/>
  <c r="P50" i="40" s="1"/>
  <c r="P50" i="41" s="1"/>
  <c r="P50" i="43" s="1"/>
  <c r="P50" i="44" s="1"/>
  <c r="S50" i="45" s="1"/>
  <c r="F50" i="34"/>
  <c r="O50" i="34" s="1"/>
  <c r="J49" i="34"/>
  <c r="S49" i="34" s="1"/>
  <c r="S49" i="35" s="1"/>
  <c r="S49" i="36" s="1"/>
  <c r="S49" i="37" s="1"/>
  <c r="S49" i="38" s="1"/>
  <c r="S49" i="40" s="1"/>
  <c r="S49" i="41" s="1"/>
  <c r="S49" i="43" s="1"/>
  <c r="S49" i="44" s="1"/>
  <c r="V49" i="45" s="1"/>
  <c r="I49" i="34"/>
  <c r="R49" i="34" s="1"/>
  <c r="R49" i="35" s="1"/>
  <c r="R49" i="36" s="1"/>
  <c r="R49" i="37" s="1"/>
  <c r="R49" i="38" s="1"/>
  <c r="R49" i="40" s="1"/>
  <c r="R49" i="41" s="1"/>
  <c r="R49" i="43" s="1"/>
  <c r="R49" i="44" s="1"/>
  <c r="H49" i="34"/>
  <c r="Q49" i="34" s="1"/>
  <c r="Q49" i="35" s="1"/>
  <c r="Q49" i="36" s="1"/>
  <c r="Q49" i="37" s="1"/>
  <c r="Q49" i="38" s="1"/>
  <c r="Q49" i="40" s="1"/>
  <c r="Q49" i="41" s="1"/>
  <c r="Q49" i="43" s="1"/>
  <c r="Q49" i="44" s="1"/>
  <c r="T49" i="45" s="1"/>
  <c r="G49" i="34"/>
  <c r="P49" i="34" s="1"/>
  <c r="P49" i="35" s="1"/>
  <c r="P49" i="36" s="1"/>
  <c r="P49" i="37" s="1"/>
  <c r="P49" i="38" s="1"/>
  <c r="P49" i="40" s="1"/>
  <c r="P49" i="41" s="1"/>
  <c r="P49" i="43" s="1"/>
  <c r="P49" i="44" s="1"/>
  <c r="S49" i="45" s="1"/>
  <c r="F49" i="34"/>
  <c r="O49" i="34" s="1"/>
  <c r="G47" i="34"/>
  <c r="P47" i="34" s="1"/>
  <c r="P47" i="35" s="1"/>
  <c r="P47" i="36" s="1"/>
  <c r="P47" i="37" s="1"/>
  <c r="P47" i="38" s="1"/>
  <c r="P47" i="40" s="1"/>
  <c r="P47" i="41" s="1"/>
  <c r="P47" i="43" s="1"/>
  <c r="P47" i="44" s="1"/>
  <c r="S47" i="45"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S47" i="40" s="1"/>
  <c r="S47" i="41" s="1"/>
  <c r="S47" i="43" s="1"/>
  <c r="S47" i="44" s="1"/>
  <c r="I47" i="34"/>
  <c r="R47" i="34" s="1"/>
  <c r="R47" i="35" s="1"/>
  <c r="R47" i="36" s="1"/>
  <c r="R47" i="37" s="1"/>
  <c r="R47" i="38" s="1"/>
  <c r="R47" i="40" s="1"/>
  <c r="H47" i="34"/>
  <c r="Q47" i="34" s="1"/>
  <c r="Q47" i="35" s="1"/>
  <c r="Q47" i="36" s="1"/>
  <c r="Q47" i="37" s="1"/>
  <c r="Q47" i="38" s="1"/>
  <c r="Q47" i="40" s="1"/>
  <c r="Q47" i="41" s="1"/>
  <c r="Q47" i="43" s="1"/>
  <c r="Q47" i="44" s="1"/>
  <c r="T47" i="45" s="1"/>
  <c r="J46" i="34"/>
  <c r="S46" i="34" s="1"/>
  <c r="S46" i="35" s="1"/>
  <c r="I46" i="34"/>
  <c r="R46" i="34" s="1"/>
  <c r="R46" i="35" s="1"/>
  <c r="R46" i="36" s="1"/>
  <c r="R46" i="37" s="1"/>
  <c r="R46" i="38" s="1"/>
  <c r="R46" i="40" s="1"/>
  <c r="R46" i="41" s="1"/>
  <c r="R46" i="43" s="1"/>
  <c r="R46" i="44" s="1"/>
  <c r="U46" i="45" s="1"/>
  <c r="H46" i="34"/>
  <c r="Q46" i="34" s="1"/>
  <c r="Q46" i="35" s="1"/>
  <c r="G46" i="34"/>
  <c r="P46" i="34" s="1"/>
  <c r="P46" i="35" s="1"/>
  <c r="P46" i="36" s="1"/>
  <c r="P46" i="37" s="1"/>
  <c r="P46" i="38" s="1"/>
  <c r="P46" i="40" s="1"/>
  <c r="J44" i="34"/>
  <c r="S44" i="34" s="1"/>
  <c r="S44" i="35" s="1"/>
  <c r="S44" i="36" s="1"/>
  <c r="S44" i="37" s="1"/>
  <c r="S44" i="38" s="1"/>
  <c r="S44" i="40" s="1"/>
  <c r="S44" i="41" s="1"/>
  <c r="S44" i="43" s="1"/>
  <c r="S44" i="44" s="1"/>
  <c r="V44" i="45" s="1"/>
  <c r="I44" i="34"/>
  <c r="R44" i="34" s="1"/>
  <c r="R44" i="35" s="1"/>
  <c r="R44" i="36" s="1"/>
  <c r="R44" i="37" s="1"/>
  <c r="R44" i="38" s="1"/>
  <c r="R44" i="40" s="1"/>
  <c r="R44" i="41" s="1"/>
  <c r="R44" i="43" s="1"/>
  <c r="R44" i="44" s="1"/>
  <c r="U44" i="45" s="1"/>
  <c r="H44" i="34"/>
  <c r="Q44" i="34" s="1"/>
  <c r="Q44" i="35" s="1"/>
  <c r="Q44" i="36" s="1"/>
  <c r="Q44" i="37" s="1"/>
  <c r="Q44" i="38" s="1"/>
  <c r="Q44" i="40" s="1"/>
  <c r="Q44" i="41" s="1"/>
  <c r="Q44" i="43" s="1"/>
  <c r="Q44" i="44" s="1"/>
  <c r="T44" i="45" s="1"/>
  <c r="G44" i="34"/>
  <c r="P44" i="34" s="1"/>
  <c r="P44" i="35" s="1"/>
  <c r="P44" i="36" s="1"/>
  <c r="P44" i="37" s="1"/>
  <c r="P44" i="38" s="1"/>
  <c r="P44" i="40" s="1"/>
  <c r="P44" i="41" s="1"/>
  <c r="P44" i="43" s="1"/>
  <c r="P44" i="44" s="1"/>
  <c r="S44" i="45" s="1"/>
  <c r="K20" i="34"/>
  <c r="J43" i="34"/>
  <c r="S43" i="34" s="1"/>
  <c r="S43" i="35" s="1"/>
  <c r="S43" i="36" s="1"/>
  <c r="S43" i="37" s="1"/>
  <c r="S43" i="38" s="1"/>
  <c r="S43" i="40" s="1"/>
  <c r="S43" i="41" s="1"/>
  <c r="S43" i="43" s="1"/>
  <c r="S43" i="44" s="1"/>
  <c r="V43" i="45" s="1"/>
  <c r="I43" i="34"/>
  <c r="R43" i="34" s="1"/>
  <c r="R43" i="35" s="1"/>
  <c r="R43" i="36" s="1"/>
  <c r="R43" i="37" s="1"/>
  <c r="R43" i="38" s="1"/>
  <c r="R43" i="40" s="1"/>
  <c r="R43" i="41" s="1"/>
  <c r="R43" i="43" s="1"/>
  <c r="R43" i="44" s="1"/>
  <c r="U43" i="45" s="1"/>
  <c r="H43" i="34"/>
  <c r="Q43" i="34" s="1"/>
  <c r="Q43" i="35" s="1"/>
  <c r="Q43" i="36" s="1"/>
  <c r="Q43" i="37" s="1"/>
  <c r="Q43" i="38" s="1"/>
  <c r="Q43" i="40" s="1"/>
  <c r="Q43" i="41" s="1"/>
  <c r="Q43" i="43" s="1"/>
  <c r="Q43" i="44" s="1"/>
  <c r="T43" i="45" s="1"/>
  <c r="G43" i="34"/>
  <c r="P43" i="34" s="1"/>
  <c r="P43" i="35" s="1"/>
  <c r="P43" i="36" s="1"/>
  <c r="P43" i="37" s="1"/>
  <c r="P43" i="38" s="1"/>
  <c r="P43" i="40" s="1"/>
  <c r="P43" i="41" s="1"/>
  <c r="P43" i="43" s="1"/>
  <c r="P43" i="44" s="1"/>
  <c r="S43" i="45" s="1"/>
  <c r="N19" i="34"/>
  <c r="L17" i="34"/>
  <c r="J41" i="34"/>
  <c r="S41" i="34" s="1"/>
  <c r="S41" i="35" s="1"/>
  <c r="S41" i="36" s="1"/>
  <c r="S41" i="37" s="1"/>
  <c r="S41" i="38" s="1"/>
  <c r="S41" i="40" s="1"/>
  <c r="S41" i="41" s="1"/>
  <c r="S41" i="43" s="1"/>
  <c r="S41" i="44" s="1"/>
  <c r="V41" i="45" s="1"/>
  <c r="I41" i="34"/>
  <c r="R41" i="34" s="1"/>
  <c r="R41" i="35" s="1"/>
  <c r="R41" i="36" s="1"/>
  <c r="R41" i="37" s="1"/>
  <c r="R41" i="38" s="1"/>
  <c r="R41" i="40" s="1"/>
  <c r="R41" i="41" s="1"/>
  <c r="R41" i="43" s="1"/>
  <c r="R41" i="44" s="1"/>
  <c r="U41" i="45" s="1"/>
  <c r="H41" i="34"/>
  <c r="Q41" i="34" s="1"/>
  <c r="Q41" i="35" s="1"/>
  <c r="Q41" i="36" s="1"/>
  <c r="Q41" i="37" s="1"/>
  <c r="Q41" i="38" s="1"/>
  <c r="Q41" i="40" s="1"/>
  <c r="Q41" i="41" s="1"/>
  <c r="Q41" i="43" s="1"/>
  <c r="Q41" i="44" s="1"/>
  <c r="T41" i="45" s="1"/>
  <c r="J40" i="34"/>
  <c r="S40" i="34" s="1"/>
  <c r="S40" i="35" s="1"/>
  <c r="I40" i="34"/>
  <c r="R40" i="34" s="1"/>
  <c r="R40" i="35" s="1"/>
  <c r="R40" i="36" s="1"/>
  <c r="R40" i="37" s="1"/>
  <c r="R40" i="38" s="1"/>
  <c r="R40" i="40" s="1"/>
  <c r="R40" i="41" s="1"/>
  <c r="R40" i="43" s="1"/>
  <c r="R40" i="44" s="1"/>
  <c r="U40" i="45" s="1"/>
  <c r="H40" i="34"/>
  <c r="Q40" i="34" s="1"/>
  <c r="G40" i="34"/>
  <c r="P40" i="34" s="1"/>
  <c r="P40" i="35" s="1"/>
  <c r="P40" i="36" s="1"/>
  <c r="P40" i="37" s="1"/>
  <c r="P40" i="38" s="1"/>
  <c r="P40" i="40" s="1"/>
  <c r="P40" i="41" s="1"/>
  <c r="P40" i="43" s="1"/>
  <c r="P40" i="44" s="1"/>
  <c r="S40" i="45" s="1"/>
  <c r="L14" i="34"/>
  <c r="G38" i="34"/>
  <c r="P38" i="34" s="1"/>
  <c r="P38" i="35" s="1"/>
  <c r="N14" i="34"/>
  <c r="M13" i="34"/>
  <c r="J37" i="34"/>
  <c r="S37" i="34" s="1"/>
  <c r="S37" i="35" s="1"/>
  <c r="I37" i="34"/>
  <c r="R37" i="34" s="1"/>
  <c r="R37" i="35" s="1"/>
  <c r="G37" i="34"/>
  <c r="P37" i="34" s="1"/>
  <c r="P37" i="35" s="1"/>
  <c r="Q44" i="33"/>
  <c r="AA52" i="33"/>
  <c r="Z52" i="33"/>
  <c r="Y52" i="33"/>
  <c r="AA51" i="33"/>
  <c r="Z51" i="33"/>
  <c r="Y51" i="33"/>
  <c r="R20" i="34"/>
  <c r="R20" i="35" s="1"/>
  <c r="R20" i="36" s="1"/>
  <c r="R20" i="37" s="1"/>
  <c r="R20" i="38" s="1"/>
  <c r="R20" i="40" s="1"/>
  <c r="R19" i="34"/>
  <c r="R19" i="35" s="1"/>
  <c r="R19" i="36" s="1"/>
  <c r="R19" i="37" s="1"/>
  <c r="R19" i="38" s="1"/>
  <c r="R19" i="40" s="1"/>
  <c r="R19" i="41" s="1"/>
  <c r="R19" i="43" s="1"/>
  <c r="R19" i="44" s="1"/>
  <c r="R17" i="34"/>
  <c r="R17" i="35" s="1"/>
  <c r="R17" i="36" s="1"/>
  <c r="R17" i="37" s="1"/>
  <c r="R17" i="38" s="1"/>
  <c r="R17" i="40" s="1"/>
  <c r="R17" i="41" s="1"/>
  <c r="R17" i="43" s="1"/>
  <c r="R17" i="44" s="1"/>
  <c r="R16" i="34"/>
  <c r="R16" i="35" s="1"/>
  <c r="R16" i="36" s="1"/>
  <c r="R16" i="37" s="1"/>
  <c r="R16" i="38" s="1"/>
  <c r="R16" i="40" s="1"/>
  <c r="R16" i="41" s="1"/>
  <c r="R16" i="43" s="1"/>
  <c r="R16" i="44" s="1"/>
  <c r="R14" i="34"/>
  <c r="R14" i="35" s="1"/>
  <c r="R13" i="34"/>
  <c r="R13" i="35" s="1"/>
  <c r="V50" i="46" l="1"/>
  <c r="U41" i="46"/>
  <c r="T49" i="46"/>
  <c r="S49" i="46"/>
  <c r="S44" i="46"/>
  <c r="T47" i="46"/>
  <c r="U49" i="45"/>
  <c r="O25" i="40"/>
  <c r="V25" i="38"/>
  <c r="W25" i="38"/>
  <c r="U25" i="38"/>
  <c r="T25" i="38"/>
  <c r="V43" i="46"/>
  <c r="R20" i="41"/>
  <c r="R20" i="43" s="1"/>
  <c r="R20" i="44" s="1"/>
  <c r="R47" i="41"/>
  <c r="R47" i="43" s="1"/>
  <c r="R47" i="44" s="1"/>
  <c r="V49" i="46"/>
  <c r="S40" i="46"/>
  <c r="U44" i="46"/>
  <c r="V47" i="45"/>
  <c r="V41" i="46"/>
  <c r="T44" i="46"/>
  <c r="S43" i="46"/>
  <c r="V44" i="46"/>
  <c r="S50" i="46"/>
  <c r="T41" i="46"/>
  <c r="U46" i="46"/>
  <c r="U40" i="46"/>
  <c r="T43" i="46"/>
  <c r="P46" i="41"/>
  <c r="P46" i="43" s="1"/>
  <c r="P46" i="44" s="1"/>
  <c r="S46" i="45" s="1"/>
  <c r="S47" i="46"/>
  <c r="T50" i="46"/>
  <c r="U43" i="46"/>
  <c r="U50" i="46"/>
  <c r="W26" i="36"/>
  <c r="S26" i="37"/>
  <c r="T26" i="36"/>
  <c r="P26" i="37"/>
  <c r="U26" i="36"/>
  <c r="Q26" i="37"/>
  <c r="V26" i="36"/>
  <c r="R26" i="37"/>
  <c r="U25" i="37"/>
  <c r="V25" i="37"/>
  <c r="W25" i="37"/>
  <c r="T25" i="37"/>
  <c r="S46" i="36"/>
  <c r="S46" i="37" s="1"/>
  <c r="S46" i="38" s="1"/>
  <c r="S46" i="40" s="1"/>
  <c r="S46" i="41" s="1"/>
  <c r="S46" i="43" s="1"/>
  <c r="S46" i="44" s="1"/>
  <c r="V46" i="45" s="1"/>
  <c r="V50" i="34"/>
  <c r="U50" i="34"/>
  <c r="W50" i="34"/>
  <c r="T50" i="34"/>
  <c r="O50" i="35"/>
  <c r="S37" i="36"/>
  <c r="S37" i="37" s="1"/>
  <c r="S37" i="38" s="1"/>
  <c r="S51" i="35"/>
  <c r="Q46" i="36"/>
  <c r="Q46" i="37" s="1"/>
  <c r="Q46" i="38" s="1"/>
  <c r="Q46" i="40" s="1"/>
  <c r="Q46" i="41" s="1"/>
  <c r="Q46" i="43" s="1"/>
  <c r="Q46" i="44" s="1"/>
  <c r="T46" i="45" s="1"/>
  <c r="W49" i="34"/>
  <c r="V49" i="34"/>
  <c r="U49" i="34"/>
  <c r="T49" i="34"/>
  <c r="O49" i="35"/>
  <c r="P38" i="36"/>
  <c r="P38" i="37" s="1"/>
  <c r="P38" i="38" s="1"/>
  <c r="S40" i="36"/>
  <c r="S40" i="37" s="1"/>
  <c r="S40" i="38" s="1"/>
  <c r="S40" i="40" s="1"/>
  <c r="S40" i="41" s="1"/>
  <c r="S40" i="43" s="1"/>
  <c r="S40" i="44" s="1"/>
  <c r="V40" i="45"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O25" i="41"/>
  <c r="T25" i="40"/>
  <c r="U25" i="40"/>
  <c r="V25" i="40"/>
  <c r="W25" i="40"/>
  <c r="V46" i="46"/>
  <c r="U49" i="46"/>
  <c r="V40" i="46"/>
  <c r="T26" i="37"/>
  <c r="P26" i="38"/>
  <c r="S46" i="46"/>
  <c r="S37" i="40"/>
  <c r="S51" i="38"/>
  <c r="P38" i="40"/>
  <c r="R14" i="40"/>
  <c r="W26" i="37"/>
  <c r="S26" i="38"/>
  <c r="R13" i="40"/>
  <c r="T46" i="46"/>
  <c r="V26" i="37"/>
  <c r="R26" i="38"/>
  <c r="V47" i="46"/>
  <c r="U47" i="45"/>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R26" i="40"/>
  <c r="V26" i="38"/>
  <c r="P26" i="40"/>
  <c r="T26" i="38"/>
  <c r="R14" i="41"/>
  <c r="R51" i="37"/>
  <c r="R37" i="38"/>
  <c r="P38" i="41"/>
  <c r="U47" i="46"/>
  <c r="O25" i="43"/>
  <c r="T25" i="41"/>
  <c r="W25" i="41"/>
  <c r="U25" i="41"/>
  <c r="V25" i="41"/>
  <c r="O49" i="40"/>
  <c r="T49" i="38"/>
  <c r="W49" i="38"/>
  <c r="U49" i="38"/>
  <c r="V49" i="38"/>
  <c r="O50" i="40"/>
  <c r="T50" i="38"/>
  <c r="U50" i="38"/>
  <c r="W50" i="38"/>
  <c r="V50" i="38"/>
  <c r="R13" i="41"/>
  <c r="S37" i="41"/>
  <c r="S51" i="40"/>
  <c r="Q26" i="40"/>
  <c r="U26" i="38"/>
  <c r="S26" i="40"/>
  <c r="W26" i="38"/>
  <c r="Q40" i="40"/>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O47" i="40" s="1"/>
  <c r="T47" i="35"/>
  <c r="U47" i="35"/>
  <c r="V47" i="35"/>
  <c r="O52" i="35"/>
  <c r="T52" i="34"/>
  <c r="K51" i="34"/>
  <c r="L51" i="34"/>
  <c r="M51" i="34"/>
  <c r="N51" i="34"/>
  <c r="N52" i="34"/>
  <c r="L52" i="34"/>
  <c r="M52" i="34"/>
  <c r="K52" i="34"/>
  <c r="V25" i="43" l="1"/>
  <c r="O25" i="44"/>
  <c r="U25" i="43"/>
  <c r="W25" i="43"/>
  <c r="T25" i="43"/>
  <c r="R14" i="43"/>
  <c r="S37" i="43"/>
  <c r="S51" i="41"/>
  <c r="R13" i="43"/>
  <c r="P26" i="41"/>
  <c r="T26" i="40"/>
  <c r="O47" i="41"/>
  <c r="T47" i="40"/>
  <c r="V47" i="40"/>
  <c r="U47" i="40"/>
  <c r="W47" i="40"/>
  <c r="O49" i="41"/>
  <c r="V49" i="40"/>
  <c r="W49" i="40"/>
  <c r="U49" i="40"/>
  <c r="T49" i="40"/>
  <c r="O46" i="40"/>
  <c r="V46" i="38"/>
  <c r="U46" i="38"/>
  <c r="T46" i="38"/>
  <c r="W46" i="38"/>
  <c r="O44" i="40"/>
  <c r="W44" i="38"/>
  <c r="U44" i="38"/>
  <c r="T44" i="38"/>
  <c r="V44" i="38"/>
  <c r="P38" i="43"/>
  <c r="R26" i="41"/>
  <c r="V26" i="40"/>
  <c r="O38" i="40"/>
  <c r="T38" i="38"/>
  <c r="O43" i="40"/>
  <c r="W43" i="38"/>
  <c r="U43" i="38"/>
  <c r="T43" i="38"/>
  <c r="V43" i="38"/>
  <c r="S26" i="41"/>
  <c r="W26" i="40"/>
  <c r="O37" i="40"/>
  <c r="O51" i="38"/>
  <c r="V37" i="38"/>
  <c r="W37" i="38"/>
  <c r="T37" i="38"/>
  <c r="Q26" i="41"/>
  <c r="U26" i="40"/>
  <c r="R37" i="40"/>
  <c r="R51" i="38"/>
  <c r="P37" i="40"/>
  <c r="P51" i="38"/>
  <c r="U40" i="37"/>
  <c r="O40" i="38"/>
  <c r="O41" i="40"/>
  <c r="V41" i="38"/>
  <c r="W41" i="38"/>
  <c r="U41" i="38"/>
  <c r="O50" i="41"/>
  <c r="T50" i="40"/>
  <c r="U50" i="40"/>
  <c r="W50" i="40"/>
  <c r="V50" i="40"/>
  <c r="Q40" i="41"/>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53" i="32"/>
  <c r="J52" i="32"/>
  <c r="H53" i="32"/>
  <c r="G53" i="32"/>
  <c r="I53" i="32"/>
  <c r="F52" i="32"/>
  <c r="I49" i="32"/>
  <c r="G50" i="32"/>
  <c r="G49" i="32"/>
  <c r="F50" i="32"/>
  <c r="J47" i="32"/>
  <c r="I47" i="32"/>
  <c r="H47" i="32"/>
  <c r="H46" i="32"/>
  <c r="G47" i="32"/>
  <c r="G46" i="32"/>
  <c r="H41" i="32"/>
  <c r="H40" i="32"/>
  <c r="I43" i="32"/>
  <c r="G44" i="32"/>
  <c r="G43" i="32"/>
  <c r="F41" i="32"/>
  <c r="F40" i="32"/>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O41" i="41" l="1"/>
  <c r="W41" i="40"/>
  <c r="V41" i="40"/>
  <c r="U41" i="40"/>
  <c r="Q26" i="43"/>
  <c r="U26" i="41"/>
  <c r="O40" i="40"/>
  <c r="T40" i="38"/>
  <c r="W40" i="38"/>
  <c r="V40" i="38"/>
  <c r="U40" i="38"/>
  <c r="O38" i="41"/>
  <c r="T38" i="40"/>
  <c r="O52" i="40"/>
  <c r="O47" i="43"/>
  <c r="V47" i="41"/>
  <c r="U47" i="41"/>
  <c r="T47" i="41"/>
  <c r="W47" i="41"/>
  <c r="R14" i="44"/>
  <c r="O50" i="43"/>
  <c r="W50" i="41"/>
  <c r="U50" i="41"/>
  <c r="T50" i="41"/>
  <c r="V50" i="41"/>
  <c r="O44" i="41"/>
  <c r="U44" i="40"/>
  <c r="V44" i="40"/>
  <c r="W44" i="40"/>
  <c r="T44" i="40"/>
  <c r="S26" i="43"/>
  <c r="W26" i="41"/>
  <c r="P37" i="41"/>
  <c r="P51" i="40"/>
  <c r="R26" i="43"/>
  <c r="V26" i="41"/>
  <c r="P26" i="43"/>
  <c r="T26" i="41"/>
  <c r="T51" i="38"/>
  <c r="W51" i="38"/>
  <c r="V51" i="38"/>
  <c r="O43" i="41"/>
  <c r="V43" i="40"/>
  <c r="U43" i="40"/>
  <c r="T43" i="40"/>
  <c r="W43" i="40"/>
  <c r="O49" i="43"/>
  <c r="V49" i="41"/>
  <c r="U49" i="41"/>
  <c r="T49" i="41"/>
  <c r="W49" i="41"/>
  <c r="O46" i="41"/>
  <c r="W46" i="40"/>
  <c r="V46" i="40"/>
  <c r="U46" i="40"/>
  <c r="T46" i="40"/>
  <c r="R37" i="41"/>
  <c r="R51" i="40"/>
  <c r="O37" i="41"/>
  <c r="V37" i="40"/>
  <c r="W37" i="40"/>
  <c r="T37" i="40"/>
  <c r="P38" i="44"/>
  <c r="R13" i="44"/>
  <c r="U25" i="44"/>
  <c r="V25" i="44"/>
  <c r="T25" i="44"/>
  <c r="W25" i="44"/>
  <c r="S37" i="44"/>
  <c r="S51" i="43"/>
  <c r="N20" i="32"/>
  <c r="Q40" i="43"/>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O37" i="43" l="1"/>
  <c r="V37" i="41"/>
  <c r="T37" i="41"/>
  <c r="W37" i="41"/>
  <c r="V37" i="45"/>
  <c r="S51" i="44"/>
  <c r="S38" i="45"/>
  <c r="R37" i="43"/>
  <c r="R51" i="41"/>
  <c r="P37" i="43"/>
  <c r="P51" i="41"/>
  <c r="Q26" i="44"/>
  <c r="U26" i="44" s="1"/>
  <c r="U26" i="43"/>
  <c r="O44" i="43"/>
  <c r="V44" i="41"/>
  <c r="T44" i="41"/>
  <c r="U44" i="41"/>
  <c r="W44" i="41"/>
  <c r="O38" i="43"/>
  <c r="T38" i="41"/>
  <c r="O52" i="41"/>
  <c r="O40" i="41"/>
  <c r="T40" i="40"/>
  <c r="V40" i="40"/>
  <c r="W40" i="40"/>
  <c r="U40" i="40"/>
  <c r="S52" i="38"/>
  <c r="W52" i="38" s="1"/>
  <c r="S38" i="40"/>
  <c r="W38" i="38"/>
  <c r="Q52" i="38"/>
  <c r="U52" i="38" s="1"/>
  <c r="Q38" i="40"/>
  <c r="U38" i="38"/>
  <c r="U49" i="43"/>
  <c r="T49" i="43"/>
  <c r="V49" i="43"/>
  <c r="O49" i="44"/>
  <c r="W49" i="43"/>
  <c r="S26" i="44"/>
  <c r="W26" i="44" s="1"/>
  <c r="W26" i="43"/>
  <c r="O43" i="43"/>
  <c r="V43" i="41"/>
  <c r="U43" i="41"/>
  <c r="T43" i="41"/>
  <c r="W43" i="41"/>
  <c r="P41" i="40"/>
  <c r="P52" i="38"/>
  <c r="T52" i="38" s="1"/>
  <c r="T41" i="38"/>
  <c r="O51" i="40"/>
  <c r="O47" i="44"/>
  <c r="W47" i="43"/>
  <c r="T47" i="43"/>
  <c r="V47" i="43"/>
  <c r="U47" i="43"/>
  <c r="P26" i="44"/>
  <c r="T26" i="44" s="1"/>
  <c r="T26" i="43"/>
  <c r="O50" i="44"/>
  <c r="W50" i="43"/>
  <c r="V50" i="43"/>
  <c r="T50" i="43"/>
  <c r="U50" i="43"/>
  <c r="R26" i="44"/>
  <c r="V26" i="44" s="1"/>
  <c r="V26" i="43"/>
  <c r="R38" i="40"/>
  <c r="R52" i="38"/>
  <c r="V52" i="38" s="1"/>
  <c r="V38" i="38"/>
  <c r="Q37" i="40"/>
  <c r="Q51" i="38"/>
  <c r="U51" i="38" s="1"/>
  <c r="U37" i="38"/>
  <c r="O46" i="43"/>
  <c r="T46" i="41"/>
  <c r="W46" i="41"/>
  <c r="V46" i="41"/>
  <c r="U46" i="41"/>
  <c r="O41" i="43"/>
  <c r="W41" i="41"/>
  <c r="V41" i="41"/>
  <c r="U41" i="41"/>
  <c r="Q40" i="44"/>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O43" i="44" l="1"/>
  <c r="U43" i="43"/>
  <c r="W43" i="43"/>
  <c r="V43" i="43"/>
  <c r="T43" i="43"/>
  <c r="V37" i="46"/>
  <c r="V51" i="46" s="1"/>
  <c r="V51" i="45"/>
  <c r="R38" i="41"/>
  <c r="R52" i="40"/>
  <c r="V52" i="40" s="1"/>
  <c r="V38" i="40"/>
  <c r="Q38" i="41"/>
  <c r="Q52" i="40"/>
  <c r="U52" i="40" s="1"/>
  <c r="U38" i="40"/>
  <c r="R50" i="45"/>
  <c r="V50" i="44"/>
  <c r="U50" i="44"/>
  <c r="T50" i="44"/>
  <c r="W50" i="44"/>
  <c r="V51" i="40"/>
  <c r="T51" i="40"/>
  <c r="W51" i="40"/>
  <c r="O38" i="44"/>
  <c r="O52" i="43"/>
  <c r="T38" i="43"/>
  <c r="O41" i="44"/>
  <c r="V41" i="43"/>
  <c r="U41" i="43"/>
  <c r="W41" i="43"/>
  <c r="O40" i="43"/>
  <c r="T40" i="41"/>
  <c r="V40" i="41"/>
  <c r="W40" i="41"/>
  <c r="U40" i="41"/>
  <c r="P37" i="44"/>
  <c r="P51" i="43"/>
  <c r="O46" i="44"/>
  <c r="W46" i="43"/>
  <c r="V46" i="43"/>
  <c r="U46" i="43"/>
  <c r="T46" i="43"/>
  <c r="P41" i="41"/>
  <c r="P52" i="40"/>
  <c r="T52" i="40" s="1"/>
  <c r="T41" i="40"/>
  <c r="O51" i="41"/>
  <c r="R49" i="45"/>
  <c r="V49" i="44"/>
  <c r="U49" i="44"/>
  <c r="W49" i="44"/>
  <c r="T49" i="44"/>
  <c r="S38" i="41"/>
  <c r="S52" i="40"/>
  <c r="W52" i="40" s="1"/>
  <c r="W38" i="40"/>
  <c r="R37" i="44"/>
  <c r="R51" i="43"/>
  <c r="O44" i="44"/>
  <c r="W44" i="43"/>
  <c r="U44" i="43"/>
  <c r="V44" i="43"/>
  <c r="T44" i="43"/>
  <c r="Q37" i="41"/>
  <c r="Q51" i="40"/>
  <c r="U51" i="40" s="1"/>
  <c r="U37" i="40"/>
  <c r="S38" i="46"/>
  <c r="R47" i="45"/>
  <c r="U47" i="44"/>
  <c r="T47" i="44"/>
  <c r="W47" i="44"/>
  <c r="V47" i="44"/>
  <c r="O37" i="44"/>
  <c r="O51" i="43"/>
  <c r="W37" i="43"/>
  <c r="V37" i="43"/>
  <c r="T37" i="43"/>
  <c r="T40" i="45"/>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R37" i="45"/>
  <c r="V37" i="44"/>
  <c r="T37" i="44"/>
  <c r="W37" i="44"/>
  <c r="R44" i="45"/>
  <c r="T44" i="44"/>
  <c r="W44" i="44"/>
  <c r="V44" i="44"/>
  <c r="U44" i="44"/>
  <c r="S37" i="45"/>
  <c r="P51" i="44"/>
  <c r="R38" i="45"/>
  <c r="T38" i="44"/>
  <c r="O52" i="44"/>
  <c r="R50" i="46"/>
  <c r="AA50" i="45"/>
  <c r="X50" i="45"/>
  <c r="Z50" i="45"/>
  <c r="Y50" i="45"/>
  <c r="U37" i="45"/>
  <c r="R51" i="44"/>
  <c r="R49" i="46"/>
  <c r="Z49" i="45"/>
  <c r="Y49" i="45"/>
  <c r="X49" i="45"/>
  <c r="AA49" i="45"/>
  <c r="P41" i="43"/>
  <c r="P52" i="41"/>
  <c r="T52" i="41" s="1"/>
  <c r="T41" i="41"/>
  <c r="Q37" i="43"/>
  <c r="Q51" i="41"/>
  <c r="U51" i="41" s="1"/>
  <c r="U37" i="41"/>
  <c r="T51" i="41"/>
  <c r="W51" i="41"/>
  <c r="V51" i="41"/>
  <c r="R41" i="45"/>
  <c r="W41" i="44"/>
  <c r="V41" i="44"/>
  <c r="U41" i="44"/>
  <c r="Q38" i="43"/>
  <c r="Q52" i="41"/>
  <c r="U52" i="41" s="1"/>
  <c r="U38" i="41"/>
  <c r="R47" i="46"/>
  <c r="Y47" i="45"/>
  <c r="X47" i="45"/>
  <c r="AA47" i="45"/>
  <c r="Z47" i="45"/>
  <c r="S38" i="43"/>
  <c r="S52" i="41"/>
  <c r="W52" i="41" s="1"/>
  <c r="W38" i="41"/>
  <c r="O40" i="44"/>
  <c r="O51" i="44" s="1"/>
  <c r="T40" i="43"/>
  <c r="W40" i="43"/>
  <c r="V40" i="43"/>
  <c r="U40" i="43"/>
  <c r="W51" i="43"/>
  <c r="T51" i="43"/>
  <c r="V51" i="43"/>
  <c r="R46" i="45"/>
  <c r="U46" i="44"/>
  <c r="T46" i="44"/>
  <c r="W46" i="44"/>
  <c r="V46" i="44"/>
  <c r="R38" i="43"/>
  <c r="R52" i="41"/>
  <c r="V52" i="41" s="1"/>
  <c r="V38" i="41"/>
  <c r="R43" i="45"/>
  <c r="W43" i="44"/>
  <c r="V43" i="44"/>
  <c r="U43" i="44"/>
  <c r="T43" i="44"/>
  <c r="S30" i="32"/>
  <c r="T40" i="46"/>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W51" i="44" l="1"/>
  <c r="V51" i="44"/>
  <c r="T51" i="44"/>
  <c r="R52" i="43"/>
  <c r="V52" i="43" s="1"/>
  <c r="R38" i="44"/>
  <c r="V38" i="43"/>
  <c r="S52" i="43"/>
  <c r="W52" i="43" s="1"/>
  <c r="S38" i="44"/>
  <c r="W38" i="43"/>
  <c r="Q52" i="43"/>
  <c r="U52" i="43" s="1"/>
  <c r="Q38" i="44"/>
  <c r="U38" i="43"/>
  <c r="U37" i="46"/>
  <c r="U51" i="46" s="1"/>
  <c r="U51" i="45"/>
  <c r="R38" i="46"/>
  <c r="X38" i="45"/>
  <c r="R52" i="45"/>
  <c r="O30" i="31"/>
  <c r="R43" i="46"/>
  <c r="Z43" i="45"/>
  <c r="Y43" i="45"/>
  <c r="AA43" i="45"/>
  <c r="X43" i="45"/>
  <c r="R46" i="46"/>
  <c r="Z46" i="45"/>
  <c r="Y46" i="45"/>
  <c r="X46" i="45"/>
  <c r="AA46" i="45"/>
  <c r="Q37" i="44"/>
  <c r="Q51" i="43"/>
  <c r="U51" i="43" s="1"/>
  <c r="U37" i="43"/>
  <c r="R49" i="47"/>
  <c r="Z49" i="46"/>
  <c r="AA49" i="46"/>
  <c r="X49" i="46"/>
  <c r="Y49" i="46"/>
  <c r="R50" i="47"/>
  <c r="AA50" i="46"/>
  <c r="Y50" i="46"/>
  <c r="Z50" i="46"/>
  <c r="X50" i="46"/>
  <c r="P41" i="44"/>
  <c r="P52" i="43"/>
  <c r="T52" i="43" s="1"/>
  <c r="T41" i="43"/>
  <c r="R40" i="45"/>
  <c r="V40" i="44"/>
  <c r="W40" i="44"/>
  <c r="T40" i="44"/>
  <c r="U40" i="44"/>
  <c r="R47" i="47"/>
  <c r="X47" i="46"/>
  <c r="AA47" i="46"/>
  <c r="Z47" i="46"/>
  <c r="Y47" i="46"/>
  <c r="S37" i="46"/>
  <c r="S51" i="46" s="1"/>
  <c r="S51" i="45"/>
  <c r="R37" i="46"/>
  <c r="R51" i="45"/>
  <c r="Z37" i="45"/>
  <c r="X37" i="45"/>
  <c r="AA37" i="45"/>
  <c r="R41" i="46"/>
  <c r="AA41" i="45"/>
  <c r="Z41" i="45"/>
  <c r="Y41" i="45"/>
  <c r="R44" i="46"/>
  <c r="AA44" i="45"/>
  <c r="Y44" i="45"/>
  <c r="Z44" i="45"/>
  <c r="X44" i="45"/>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S41" i="45" l="1"/>
  <c r="P52" i="44"/>
  <c r="T52" i="44" s="1"/>
  <c r="T41" i="44"/>
  <c r="Q52" i="44"/>
  <c r="U52" i="44" s="1"/>
  <c r="T38" i="45"/>
  <c r="U38" i="44"/>
  <c r="Y47" i="47"/>
  <c r="AA47" i="47"/>
  <c r="Z47" i="47"/>
  <c r="X47" i="47"/>
  <c r="T37" i="45"/>
  <c r="Q51" i="44"/>
  <c r="U51" i="44" s="1"/>
  <c r="U37" i="44"/>
  <c r="R43" i="47"/>
  <c r="X43" i="46"/>
  <c r="AA43" i="46"/>
  <c r="Z43" i="46"/>
  <c r="Y43" i="46"/>
  <c r="R38" i="47"/>
  <c r="R52" i="46"/>
  <c r="X38" i="46"/>
  <c r="U38" i="45"/>
  <c r="R52" i="44"/>
  <c r="V52" i="44" s="1"/>
  <c r="V38" i="44"/>
  <c r="R41" i="47"/>
  <c r="AA41" i="46"/>
  <c r="Z41" i="46"/>
  <c r="Y41" i="46"/>
  <c r="AA49" i="47"/>
  <c r="Y49" i="47"/>
  <c r="X49" i="47"/>
  <c r="Z49" i="47"/>
  <c r="V38" i="45"/>
  <c r="S52" i="44"/>
  <c r="W52" i="44" s="1"/>
  <c r="W38" i="44"/>
  <c r="R46" i="47"/>
  <c r="AA46" i="46"/>
  <c r="Z46" i="46"/>
  <c r="Y46" i="46"/>
  <c r="X46" i="46"/>
  <c r="R44" i="47"/>
  <c r="AA44" i="46"/>
  <c r="Y44" i="46"/>
  <c r="X44" i="46"/>
  <c r="Z44" i="46"/>
  <c r="AA51" i="45"/>
  <c r="X51" i="45"/>
  <c r="Z51" i="45"/>
  <c r="R40" i="46"/>
  <c r="R51" i="46" s="1"/>
  <c r="X40" i="45"/>
  <c r="AA40" i="45"/>
  <c r="Z40" i="45"/>
  <c r="Y40" i="45"/>
  <c r="AA50" i="47"/>
  <c r="Y50" i="47"/>
  <c r="Z50" i="47"/>
  <c r="X50" i="47"/>
  <c r="R37" i="47"/>
  <c r="X37" i="46"/>
  <c r="Z37" i="46"/>
  <c r="AA37" i="46"/>
  <c r="R31" i="32"/>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Z51" i="46" l="1"/>
  <c r="X51" i="46"/>
  <c r="AA51" i="46"/>
  <c r="U38" i="46"/>
  <c r="U52" i="45"/>
  <c r="Z52" i="45" s="1"/>
  <c r="Z38" i="45"/>
  <c r="T37" i="46"/>
  <c r="T51" i="45"/>
  <c r="Y51" i="45" s="1"/>
  <c r="Y37" i="45"/>
  <c r="AA46" i="47"/>
  <c r="Y46" i="47"/>
  <c r="X46" i="47"/>
  <c r="Z46" i="47"/>
  <c r="R40" i="47"/>
  <c r="X40" i="46"/>
  <c r="Z40" i="46"/>
  <c r="AA40" i="46"/>
  <c r="Y40" i="46"/>
  <c r="V38" i="46"/>
  <c r="V52" i="45"/>
  <c r="AA52" i="45" s="1"/>
  <c r="AA38" i="45"/>
  <c r="S41" i="46"/>
  <c r="S52" i="45"/>
  <c r="X52" i="45" s="1"/>
  <c r="X41" i="45"/>
  <c r="AA44" i="47"/>
  <c r="Y44" i="47"/>
  <c r="X44" i="47"/>
  <c r="Z44" i="47"/>
  <c r="Z41" i="47"/>
  <c r="AA41" i="47"/>
  <c r="X41" i="47"/>
  <c r="Y41" i="47"/>
  <c r="Z43" i="47"/>
  <c r="Y43" i="47"/>
  <c r="X43" i="47"/>
  <c r="AA43" i="47"/>
  <c r="Y37" i="47"/>
  <c r="X37" i="47"/>
  <c r="Z37" i="47"/>
  <c r="AA37" i="47"/>
  <c r="AA38" i="47"/>
  <c r="Z38" i="47"/>
  <c r="Y38" i="47"/>
  <c r="R52" i="47"/>
  <c r="X38" i="47"/>
  <c r="T38" i="46"/>
  <c r="T52" i="45"/>
  <c r="Y52" i="45" s="1"/>
  <c r="Y38" i="45"/>
  <c r="F56" i="29"/>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S52" i="46" l="1"/>
  <c r="X52" i="46" s="1"/>
  <c r="X41" i="46"/>
  <c r="V52" i="46"/>
  <c r="AA52" i="46" s="1"/>
  <c r="AA38" i="46"/>
  <c r="AA40" i="47"/>
  <c r="Z40" i="47"/>
  <c r="X40" i="47"/>
  <c r="Y40" i="47"/>
  <c r="R51" i="47"/>
  <c r="U52" i="46"/>
  <c r="Z52" i="46" s="1"/>
  <c r="Z38" i="46"/>
  <c r="T52" i="46"/>
  <c r="Y52" i="46" s="1"/>
  <c r="Y38" i="46"/>
  <c r="AA52" i="47"/>
  <c r="Z52" i="47"/>
  <c r="Y52" i="47"/>
  <c r="X52" i="47"/>
  <c r="T51" i="46"/>
  <c r="Y51" i="46" s="1"/>
  <c r="Y37" i="46"/>
  <c r="L46" i="29"/>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AA51" i="47" l="1"/>
  <c r="Y51" i="47"/>
  <c r="Z51" i="47"/>
  <c r="X51" i="47"/>
  <c r="K57" i="29"/>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O13" i="40" l="1"/>
  <c r="V13" i="38"/>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O14" i="40" l="1"/>
  <c r="V14" i="38"/>
  <c r="O13" i="41"/>
  <c r="V13" i="40"/>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O13" i="43" l="1"/>
  <c r="V13" i="41"/>
  <c r="O14" i="41"/>
  <c r="V14" i="40"/>
  <c r="V58" i="32"/>
  <c r="W58" i="32"/>
  <c r="U58" i="32"/>
  <c r="W57" i="32"/>
  <c r="V57" i="32"/>
  <c r="U57" i="32"/>
  <c r="W50" i="33"/>
  <c r="P52" i="33"/>
  <c r="P51" i="33"/>
  <c r="W44" i="33"/>
  <c r="W43" i="33"/>
  <c r="W41" i="33"/>
  <c r="W40" i="33"/>
  <c r="W38" i="33"/>
  <c r="O14" i="43" l="1"/>
  <c r="V14" i="41"/>
  <c r="O13" i="44"/>
  <c r="V13" i="43"/>
  <c r="V47" i="33"/>
  <c r="V46" i="33"/>
  <c r="V13" i="44" l="1"/>
  <c r="O14" i="44"/>
  <c r="V14" i="43"/>
  <c r="H49" i="33"/>
  <c r="H50" i="33"/>
  <c r="L50" i="33" s="1"/>
  <c r="L26" i="33"/>
  <c r="G50" i="33"/>
  <c r="K50" i="33" s="1"/>
  <c r="K26" i="33"/>
  <c r="G49" i="33"/>
  <c r="V14" i="44" l="1"/>
  <c r="T25" i="33"/>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O17" i="40" l="1"/>
  <c r="V17" i="38"/>
  <c r="O16" i="40"/>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16" i="41" l="1"/>
  <c r="V16" i="40"/>
  <c r="O27" i="37"/>
  <c r="V27" i="37" s="1"/>
  <c r="O23" i="40"/>
  <c r="R27" i="37"/>
  <c r="R22" i="38"/>
  <c r="O19" i="40"/>
  <c r="V19" i="38"/>
  <c r="O22" i="40"/>
  <c r="V22" i="38"/>
  <c r="U22" i="38"/>
  <c r="O27" i="38"/>
  <c r="O20" i="40"/>
  <c r="V20" i="38"/>
  <c r="R28" i="37"/>
  <c r="R23" i="38"/>
  <c r="O17" i="41"/>
  <c r="V17" i="40"/>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U22" i="40" l="1"/>
  <c r="O22" i="41"/>
  <c r="O23" i="41"/>
  <c r="U23" i="40"/>
  <c r="O20" i="41"/>
  <c r="V20" i="40"/>
  <c r="O17" i="43"/>
  <c r="V17" i="41"/>
  <c r="V27" i="38"/>
  <c r="O27" i="40"/>
  <c r="R23" i="40"/>
  <c r="R28" i="38"/>
  <c r="O19" i="41"/>
  <c r="V19" i="40"/>
  <c r="O28" i="40"/>
  <c r="R22" i="40"/>
  <c r="V22" i="40" s="1"/>
  <c r="R27" i="38"/>
  <c r="O16" i="43"/>
  <c r="V16" i="41"/>
  <c r="O27" i="41"/>
  <c r="V28" i="38"/>
  <c r="V27" i="36"/>
  <c r="V28" i="36"/>
  <c r="V28" i="35"/>
  <c r="V27" i="35"/>
  <c r="V27" i="34"/>
  <c r="V28" i="34"/>
  <c r="Q13" i="34"/>
  <c r="Q13" i="35" s="1"/>
  <c r="Q14" i="34"/>
  <c r="Q14" i="35" s="1"/>
  <c r="P14" i="34"/>
  <c r="P14" i="35" s="1"/>
  <c r="P13" i="34"/>
  <c r="P13" i="35" s="1"/>
  <c r="O23" i="43" l="1"/>
  <c r="U23" i="41"/>
  <c r="O17" i="44"/>
  <c r="V17" i="43"/>
  <c r="O28" i="41"/>
  <c r="O16" i="44"/>
  <c r="V16" i="43"/>
  <c r="O19" i="43"/>
  <c r="V19" i="41"/>
  <c r="O20" i="43"/>
  <c r="V20" i="41"/>
  <c r="R23" i="41"/>
  <c r="R28" i="40"/>
  <c r="V28" i="40" s="1"/>
  <c r="V23" i="40"/>
  <c r="O22" i="43"/>
  <c r="U22" i="41"/>
  <c r="R22" i="41"/>
  <c r="R27" i="40"/>
  <c r="V27" i="40" s="1"/>
  <c r="P13" i="36"/>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R22" i="43"/>
  <c r="R27" i="41"/>
  <c r="V27" i="41" s="1"/>
  <c r="R23" i="43"/>
  <c r="R28" i="41"/>
  <c r="V20" i="43"/>
  <c r="O20" i="44"/>
  <c r="V16" i="44"/>
  <c r="V17" i="44"/>
  <c r="T13" i="37"/>
  <c r="P13" i="38"/>
  <c r="V28" i="41"/>
  <c r="V23" i="41"/>
  <c r="Q14" i="40"/>
  <c r="U14" i="38"/>
  <c r="V22" i="41"/>
  <c r="O28" i="43"/>
  <c r="O22" i="44"/>
  <c r="U22" i="43"/>
  <c r="V22" i="43"/>
  <c r="V19" i="43"/>
  <c r="O19" i="44"/>
  <c r="O27" i="44" s="1"/>
  <c r="Q13" i="40"/>
  <c r="U13" i="38"/>
  <c r="O27" i="43"/>
  <c r="O23" i="44"/>
  <c r="U23" i="43"/>
  <c r="V23" i="43"/>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V28" i="43" l="1"/>
  <c r="W13" i="37"/>
  <c r="S13" i="38"/>
  <c r="V19" i="44"/>
  <c r="P13" i="40"/>
  <c r="T13" i="38"/>
  <c r="R23" i="44"/>
  <c r="R28" i="44" s="1"/>
  <c r="V28" i="44" s="1"/>
  <c r="R28" i="43"/>
  <c r="U23" i="44"/>
  <c r="W14" i="37"/>
  <c r="S14" i="38"/>
  <c r="V27" i="43"/>
  <c r="Q14" i="41"/>
  <c r="U14" i="40"/>
  <c r="R22" i="44"/>
  <c r="R27" i="44" s="1"/>
  <c r="V27" i="44" s="1"/>
  <c r="R27" i="43"/>
  <c r="O28" i="44"/>
  <c r="V20" i="44"/>
  <c r="P14" i="40"/>
  <c r="T14" i="38"/>
  <c r="U22" i="44"/>
  <c r="Q13" i="41"/>
  <c r="U13" i="40"/>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Q17" i="40" l="1"/>
  <c r="U17" i="38"/>
  <c r="S14" i="40"/>
  <c r="W14" i="38"/>
  <c r="P13" i="41"/>
  <c r="T13" i="40"/>
  <c r="P16" i="40"/>
  <c r="T16" i="38"/>
  <c r="P14" i="41"/>
  <c r="T14" i="40"/>
  <c r="V23" i="44"/>
  <c r="Q13" i="43"/>
  <c r="U13" i="41"/>
  <c r="Q14" i="43"/>
  <c r="U14" i="41"/>
  <c r="S13" i="40"/>
  <c r="W13" i="38"/>
  <c r="P17" i="40"/>
  <c r="T17" i="38"/>
  <c r="V22" i="44"/>
  <c r="Q16" i="40"/>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S13" i="41"/>
  <c r="W13" i="40"/>
  <c r="P14" i="43"/>
  <c r="T14" i="41"/>
  <c r="S14" i="41"/>
  <c r="W14" i="40"/>
  <c r="T19" i="37"/>
  <c r="P19" i="38"/>
  <c r="S16" i="40"/>
  <c r="W16" i="38"/>
  <c r="Q14" i="44"/>
  <c r="U14" i="44" s="1"/>
  <c r="U14" i="43"/>
  <c r="P16" i="41"/>
  <c r="T16" i="40"/>
  <c r="S17" i="40"/>
  <c r="W17" i="38"/>
  <c r="W19" i="37"/>
  <c r="S19" i="38"/>
  <c r="W20" i="37"/>
  <c r="S20" i="38"/>
  <c r="Q17" i="41"/>
  <c r="U17" i="40"/>
  <c r="W23" i="37"/>
  <c r="S23" i="38"/>
  <c r="U19" i="37"/>
  <c r="Q19" i="38"/>
  <c r="P17" i="41"/>
  <c r="T17" i="40"/>
  <c r="Q13" i="44"/>
  <c r="U13" i="44" s="1"/>
  <c r="U13" i="43"/>
  <c r="P13" i="43"/>
  <c r="T13" i="41"/>
  <c r="W22" i="37"/>
  <c r="S22" i="38"/>
  <c r="T23" i="37"/>
  <c r="P23" i="38"/>
  <c r="T20" i="37"/>
  <c r="P20" i="38"/>
  <c r="Q16" i="41"/>
  <c r="U16" i="40"/>
  <c r="P28" i="37"/>
  <c r="T28" i="37" s="1"/>
  <c r="Q27" i="37"/>
  <c r="U27" i="37" s="1"/>
  <c r="P27" i="37"/>
  <c r="T27" i="37" s="1"/>
  <c r="W17" i="37"/>
  <c r="S28" i="37"/>
  <c r="W28" i="37" s="1"/>
  <c r="S27" i="37"/>
  <c r="W27" i="37" s="1"/>
  <c r="W16" i="37"/>
  <c r="W23" i="36"/>
  <c r="S28" i="36"/>
  <c r="W28" i="36" s="1"/>
  <c r="P23" i="40" l="1"/>
  <c r="T23" i="38"/>
  <c r="S17" i="41"/>
  <c r="W17" i="40"/>
  <c r="P19" i="40"/>
  <c r="T19" i="38"/>
  <c r="P27" i="38"/>
  <c r="T27" i="38" s="1"/>
  <c r="S13" i="43"/>
  <c r="W13" i="41"/>
  <c r="S22" i="40"/>
  <c r="W22" i="38"/>
  <c r="S20" i="40"/>
  <c r="W20" i="38"/>
  <c r="Q20" i="40"/>
  <c r="U20" i="38"/>
  <c r="Q28" i="38"/>
  <c r="U28" i="38" s="1"/>
  <c r="Q19" i="40"/>
  <c r="U19" i="38"/>
  <c r="Q27" i="38"/>
  <c r="U27" i="38" s="1"/>
  <c r="S14" i="43"/>
  <c r="W14" i="41"/>
  <c r="S19" i="40"/>
  <c r="W19" i="38"/>
  <c r="P22" i="40"/>
  <c r="T22" i="38"/>
  <c r="Q17" i="43"/>
  <c r="U17" i="41"/>
  <c r="S27" i="38"/>
  <c r="W27" i="38" s="1"/>
  <c r="P20" i="40"/>
  <c r="T20" i="38"/>
  <c r="P28" i="38"/>
  <c r="T28" i="38" s="1"/>
  <c r="P13" i="44"/>
  <c r="T13" i="43"/>
  <c r="S23" i="40"/>
  <c r="W23" i="38"/>
  <c r="P16" i="43"/>
  <c r="T16" i="41"/>
  <c r="P17" i="43"/>
  <c r="T17" i="41"/>
  <c r="S16" i="41"/>
  <c r="W16" i="40"/>
  <c r="P14" i="44"/>
  <c r="T14" i="43"/>
  <c r="S28" i="38"/>
  <c r="W28" i="38" s="1"/>
  <c r="Q16" i="43"/>
  <c r="U16" i="41"/>
  <c r="S23" i="41" l="1"/>
  <c r="W23" i="40"/>
  <c r="S28" i="40"/>
  <c r="W28" i="40" s="1"/>
  <c r="S20" i="41"/>
  <c r="W20" i="40"/>
  <c r="P19" i="41"/>
  <c r="T19" i="40"/>
  <c r="P27" i="40"/>
  <c r="T27" i="40" s="1"/>
  <c r="S16" i="43"/>
  <c r="W16" i="41"/>
  <c r="P22" i="41"/>
  <c r="T22" i="40"/>
  <c r="S22" i="41"/>
  <c r="W22" i="40"/>
  <c r="S17" i="43"/>
  <c r="W17" i="41"/>
  <c r="S14" i="44"/>
  <c r="W14" i="43"/>
  <c r="Q17" i="44"/>
  <c r="U17" i="44" s="1"/>
  <c r="U17" i="43"/>
  <c r="Q19" i="41"/>
  <c r="U19" i="40"/>
  <c r="Q27" i="40"/>
  <c r="U27" i="40" s="1"/>
  <c r="T13" i="44"/>
  <c r="P17" i="44"/>
  <c r="T17" i="44" s="1"/>
  <c r="T17" i="43"/>
  <c r="P16" i="44"/>
  <c r="T16" i="44" s="1"/>
  <c r="T16" i="43"/>
  <c r="S19" i="41"/>
  <c r="W19" i="40"/>
  <c r="S27" i="40"/>
  <c r="W27" i="40" s="1"/>
  <c r="P23" i="41"/>
  <c r="T23" i="40"/>
  <c r="T14" i="44"/>
  <c r="P20" i="41"/>
  <c r="T20" i="40"/>
  <c r="P28" i="40"/>
  <c r="T28" i="40" s="1"/>
  <c r="Q20" i="41"/>
  <c r="U20" i="40"/>
  <c r="Q28" i="40"/>
  <c r="U28" i="40" s="1"/>
  <c r="S13" i="44"/>
  <c r="W13" i="43"/>
  <c r="U16" i="43"/>
  <c r="Q16" i="44"/>
  <c r="W13" i="44" l="1"/>
  <c r="Q19" i="43"/>
  <c r="U19" i="41"/>
  <c r="Q27" i="41"/>
  <c r="U27" i="41" s="1"/>
  <c r="S17" i="44"/>
  <c r="W17" i="44" s="1"/>
  <c r="W17" i="43"/>
  <c r="S19" i="43"/>
  <c r="W19" i="41"/>
  <c r="P19" i="43"/>
  <c r="T19" i="41"/>
  <c r="P27" i="41"/>
  <c r="T27" i="41" s="1"/>
  <c r="S22" i="43"/>
  <c r="W22" i="41"/>
  <c r="P20" i="43"/>
  <c r="T20" i="41"/>
  <c r="P28" i="41"/>
  <c r="T28" i="41" s="1"/>
  <c r="P23" i="43"/>
  <c r="T23" i="41"/>
  <c r="S20" i="43"/>
  <c r="W20" i="41"/>
  <c r="S28" i="41"/>
  <c r="W28" i="41" s="1"/>
  <c r="P22" i="43"/>
  <c r="T22" i="41"/>
  <c r="S27" i="41"/>
  <c r="W27" i="41" s="1"/>
  <c r="Q20" i="43"/>
  <c r="U20" i="41"/>
  <c r="Q28" i="41"/>
  <c r="U28" i="41" s="1"/>
  <c r="W14" i="44"/>
  <c r="S16" i="44"/>
  <c r="W16" i="44" s="1"/>
  <c r="W16" i="43"/>
  <c r="S23" i="43"/>
  <c r="W23" i="41"/>
  <c r="U16" i="44"/>
  <c r="P22" i="44" l="1"/>
  <c r="T22" i="44" s="1"/>
  <c r="T22" i="43"/>
  <c r="P20" i="44"/>
  <c r="T20" i="43"/>
  <c r="P28" i="43"/>
  <c r="T28" i="43" s="1"/>
  <c r="S19" i="44"/>
  <c r="W19" i="44" s="1"/>
  <c r="W19" i="43"/>
  <c r="S27" i="43"/>
  <c r="W27" i="43" s="1"/>
  <c r="W22" i="43"/>
  <c r="S22" i="44"/>
  <c r="W22" i="44" s="1"/>
  <c r="Q20" i="44"/>
  <c r="U20" i="43"/>
  <c r="Q28" i="43"/>
  <c r="U28" i="43" s="1"/>
  <c r="S20" i="44"/>
  <c r="W20" i="43"/>
  <c r="S23" i="44"/>
  <c r="W23" i="44" s="1"/>
  <c r="W23" i="43"/>
  <c r="S28" i="43"/>
  <c r="W28" i="43" s="1"/>
  <c r="Q19" i="44"/>
  <c r="U19" i="43"/>
  <c r="Q27" i="43"/>
  <c r="U27" i="43" s="1"/>
  <c r="P23" i="44"/>
  <c r="T23" i="44" s="1"/>
  <c r="T23" i="43"/>
  <c r="P19" i="44"/>
  <c r="T19" i="43"/>
  <c r="P27" i="43"/>
  <c r="T27" i="43" s="1"/>
  <c r="T19" i="44" l="1"/>
  <c r="P27" i="44"/>
  <c r="T27" i="44" s="1"/>
  <c r="W20" i="44"/>
  <c r="S28" i="44"/>
  <c r="W28" i="44" s="1"/>
  <c r="S27" i="44"/>
  <c r="W27" i="44" s="1"/>
  <c r="U19" i="44"/>
  <c r="Q27" i="44"/>
  <c r="U27" i="44" s="1"/>
  <c r="Q28" i="44"/>
  <c r="U28" i="44" s="1"/>
  <c r="U20" i="44"/>
  <c r="T20" i="44"/>
  <c r="P28" i="44"/>
  <c r="T28" i="44"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<sst xmlns="http://schemas.openxmlformats.org/spreadsheetml/2006/main" count="2053" uniqueCount="133">
  <si>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</si>
  <si>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</si>
  <si>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</si>
  <si>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</si>
  <si>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</si>
  <si>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</si>
  <si>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</si>
  <si>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</si>
  <si>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</si>
  <si>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</si>
  <si>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</si>
  <si>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</si>
  <si>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</si>
  <si>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</si>
  <si>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</si>
  <si>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</si>
  <si>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</si>
  <si>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</si>
  <si>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</si>
  <si>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</si>
  <si>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</si>
  <si>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</si>
  <si>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</si>
  <si>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</si>
  <si>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</si>
  <si>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</si>
  <si>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</si>
  <si>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</si>
  <si>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</si>
  <si>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</si>
  <si>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</si>
  <si>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</si>
  <si>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</si>
  <si>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</si>
  <si>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</si>
  <si>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</si>
  <si>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</si>
  <si>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</si>
  <si>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</si>
  <si>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</si>
  <si>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</si>
  <si>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</si>
  <si>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</si>
  <si>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</si>
  <si>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</si>
  <si>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</si>
  <si>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</si>
  <si>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</si>
  <si>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</si>
  <si>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</si>
  <si>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</si>
  <si>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</si>
  <si>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</si>
  <si>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</si>
  <si>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</si>
  <si>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</si>
  <si>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</si>
  <si>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</si>
  <si>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</si>
  <si>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</si>
  <si>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</si>
  <si>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</si>
  <si>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</si>
  <si>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</si>
  <si>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</si>
  <si>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</si>
  <si>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</si>
  <si>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</si>
  <si>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</si>
  <si>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</si>
  <si>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</si>
  <si>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</si>
  <si>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</si>
  <si>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</si>
  <si>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</si>
  <si>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</si>
  <si>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</si>
  <si>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</si>
  <si>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</si>
  <si>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</si>
  <si>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</si>
  <si>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</si>
  <si>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</si>
  <si>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</si>
  <si>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</si>
  <si>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</si>
  <si>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</si>
  <si>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</si>
  <si>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</si>
  <si>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</si>
  <si>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</si>
  <si>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</si>
  <si>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</si>
  <si>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</si>
  <si>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</si>
  <si>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</si>
  <si>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</si>
  <si>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</si>
  <si>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</si>
  <si>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</si>
  <si>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</si>
  <si>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</si>
  <si>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</si>
  <si>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</si>
  <si>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</si>
  <si>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</si>
  <si>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</si>
  <si>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</si>
  <si>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</si>
  <si>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</si>
  <si>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</si>
  <si>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</si>
  <si>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</si>
  <si>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</si>
  <si>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</si>
  <si>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</si>
  <si>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</si>
  <si>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</si>
  <si>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</si>
  <si>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</si>
  <si>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</si>
  <si>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</si>
  <si>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</si>
  <si>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</si>
  <si>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</si>
  <si>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</si>
  <si>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</si>
  <si>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</si>
  <si>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Monthly Cruise Occupany Ratio GPH for 2022-2024</t>
  </si>
  <si>
    <t>April  (YTD)</t>
  </si>
  <si>
    <t>FY 2025</t>
  </si>
  <si>
    <t>2025/24 Chg %</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</si>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</sst>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A921807D-0CA6-4CCC-96C0-35DE31E0786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9.xml"/><Relationship Id="rId4" Type="http://schemas.microsoft.com/office/2017/10/relationships/threadedComment" Target="../threadedComments/threadedComment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7" zoomScaleNormal="100" workbookViewId="0">
      <selection activeCell="O37" sqref="O37"/>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1486</v>
      </c>
      <c r="Q13" s="68">
        <f>'Nov-23'!Q13+'Dec-23'!H13</f>
        <v>515</v>
      </c>
      <c r="R13" s="68">
        <f>'Nov-23'!R13+'Dec-23'!I13</f>
        <v>551</v>
      </c>
      <c r="S13" s="68">
        <f>'Nov-23'!S13+'Dec-23'!J13</f>
        <v>1584</v>
      </c>
      <c r="T13" s="64">
        <f>IFERROR(O13/P13-1,"n/a")</f>
        <v>9.6904441453566692E-2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2.7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3592413</v>
      </c>
      <c r="Q14" s="68">
        <f>'Nov-23'!Q14+'Dec-23'!H14</f>
        <v>763201</v>
      </c>
      <c r="R14" s="68">
        <f>'Nov-23'!R14+'Dec-23'!I14</f>
        <v>1092884</v>
      </c>
      <c r="S14" s="68">
        <f>'Nov-23'!S14+'Dec-23'!J14</f>
        <v>4571076</v>
      </c>
      <c r="T14" s="64">
        <f>IFERROR(O14/P14-1,"n/a")</f>
        <v>0.45655218372720507</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2.7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572</v>
      </c>
      <c r="Q16" s="68">
        <f>'Nov-23'!Q16+'Dec-23'!H16</f>
        <v>204</v>
      </c>
      <c r="R16" s="68">
        <f>'Nov-23'!R16+'Dec-23'!I16</f>
        <v>54</v>
      </c>
      <c r="S16" s="68">
        <f>'Nov-23'!S16+'Dec-23'!J16</f>
        <v>593</v>
      </c>
      <c r="T16" s="64">
        <f>IFERROR(O16/P16-1,"n/a")</f>
        <v>1.7482517482516613E-3</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2.7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965963</v>
      </c>
      <c r="Q17" s="68">
        <f>'Nov-23'!Q17+'Dec-23'!H17</f>
        <v>302535</v>
      </c>
      <c r="R17" s="68">
        <f>'Nov-23'!R17+'Dec-23'!I17</f>
        <v>70675</v>
      </c>
      <c r="S17" s="68">
        <f>'Nov-23'!S17+'Dec-23'!J17</f>
        <v>1398533</v>
      </c>
      <c r="T17" s="64">
        <f>IFERROR(O17/P17-1,"n/a")</f>
        <v>0.71920146009733288</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2.7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2.7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2.7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891</v>
      </c>
      <c r="Q22" s="68">
        <f>'Nov-23'!Q22+'Dec-23'!H22</f>
        <v>283</v>
      </c>
      <c r="R22" s="68">
        <f>'Nov-23'!R22+'Dec-23'!I22</f>
        <v>205</v>
      </c>
      <c r="S22" s="68">
        <f>'Nov-23'!S22+'Dec-23'!J22</f>
        <v>1061</v>
      </c>
      <c r="T22" s="64">
        <f>IFERROR(O22/P22-1,"n/a")</f>
        <v>0.68237934904601572</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2.7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2159250</v>
      </c>
      <c r="Q23" s="68">
        <f>'Nov-23'!Q23+'Dec-23'!H23</f>
        <v>465109</v>
      </c>
      <c r="R23" s="68">
        <f>'Nov-23'!R23+'Dec-23'!I23</f>
        <v>545974</v>
      </c>
      <c r="S23" s="68">
        <f>'Nov-23'!S23+'Dec-23'!J23</f>
        <v>3220857</v>
      </c>
      <c r="T23" s="64">
        <f>IFERROR(O23/P23-1,"n/a")</f>
        <v>1.0564853537107792</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2.7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2.7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3.5"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3616</v>
      </c>
      <c r="Q27" s="75">
        <f t="shared" si="3"/>
        <v>1049</v>
      </c>
      <c r="R27" s="75">
        <f t="shared" si="3"/>
        <v>820</v>
      </c>
      <c r="S27" s="75">
        <f t="shared" si="3"/>
        <v>3544</v>
      </c>
      <c r="T27" s="66">
        <f>IFERROR(O27/P27-1,"n/a")</f>
        <v>0.22538716814159288</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7620758</v>
      </c>
      <c r="Q28" s="76">
        <f t="shared" si="3"/>
        <v>1548386</v>
      </c>
      <c r="R28" s="76">
        <f t="shared" si="3"/>
        <v>1719580</v>
      </c>
      <c r="S28" s="76">
        <f t="shared" si="3"/>
        <v>9796644</v>
      </c>
      <c r="T28" s="67">
        <f>IFERROR(O28/P28-1,"n/a")</f>
        <v>0.65991886896290364</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1.2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956</v>
      </c>
      <c r="Q37" s="74">
        <f>'Nov-23'!Q37+'Dec-23'!H37</f>
        <v>515</v>
      </c>
      <c r="R37" s="74">
        <f>'Nov-23'!R37+'Dec-23'!I37</f>
        <v>42</v>
      </c>
      <c r="S37" s="74">
        <f>'Nov-23'!S37+'Dec-23'!J37</f>
        <v>1068</v>
      </c>
      <c r="T37" s="120">
        <f>IFERROR(O37/P37-1,"n/a")</f>
        <v>0.15062761506276146</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1.2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2832755</v>
      </c>
      <c r="Q38" s="74">
        <f>'Nov-23'!Q38+'Dec-23'!H38</f>
        <v>763201</v>
      </c>
      <c r="R38" s="74">
        <f>'Nov-23'!R38+'Dec-23'!I38</f>
        <v>0</v>
      </c>
      <c r="S38" s="74">
        <f>'Nov-23'!S38+'Dec-23'!J38</f>
        <v>3119972</v>
      </c>
      <c r="T38" s="120">
        <f>IFERROR(O38/P38-1,"n/a")</f>
        <v>0.30415549526874019</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536</v>
      </c>
      <c r="Q40" s="74">
        <f>'Nov-23'!Q40+'Dec-23'!H40</f>
        <v>192</v>
      </c>
      <c r="R40" s="74">
        <f>'Nov-23'!R40+'Dec-23'!I40</f>
        <v>44</v>
      </c>
      <c r="S40" s="74">
        <f>'Nov-23'!S40+'Dec-23'!J40</f>
        <v>570</v>
      </c>
      <c r="T40" s="120">
        <f>IFERROR(O40/P40-1,"n/a")</f>
        <v>1.8656716417910557E-2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1.2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929455</v>
      </c>
      <c r="Q41" s="74">
        <f>'Nov-23'!Q41+'Dec-23'!H41</f>
        <v>292432</v>
      </c>
      <c r="R41" s="74">
        <f>'Nov-23'!R41+'Dec-23'!I41</f>
        <v>29562</v>
      </c>
      <c r="S41" s="74">
        <f>'Nov-23'!S41+'Dec-23'!J41</f>
        <v>1318159</v>
      </c>
      <c r="T41" s="120">
        <f>IFERROR(O41/P41-1,"n/a")</f>
        <v>0.69737104001807504</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1.2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838</v>
      </c>
      <c r="Q46" s="74">
        <f>'Nov-23'!Q46+'Dec-23'!H46</f>
        <v>283</v>
      </c>
      <c r="R46" s="74">
        <f>'Nov-23'!R46+'Dec-23'!I46</f>
        <v>0</v>
      </c>
      <c r="S46" s="74">
        <f>'Nov-23'!S46+'Dec-23'!J46</f>
        <v>738</v>
      </c>
      <c r="T46" s="120">
        <f>IFERROR(O46/P46-1,"n/a")</f>
        <v>0.44630071599045351</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1.2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2090796</v>
      </c>
      <c r="Q47" s="74">
        <f>'Nov-23'!Q47+'Dec-23'!H47</f>
        <v>465109</v>
      </c>
      <c r="R47" s="74">
        <f>'Nov-23'!R47+'Dec-23'!I47</f>
        <v>0</v>
      </c>
      <c r="S47" s="74">
        <f>'Nov-23'!S47+'Dec-23'!J47</f>
        <v>2301042</v>
      </c>
      <c r="T47" s="120">
        <f>IFERROR(O47/P47-1,"n/a")</f>
        <v>0.72383723710969416</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1.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2"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2985</v>
      </c>
      <c r="Q51" s="75">
        <f t="shared" si="11"/>
        <v>1037</v>
      </c>
      <c r="R51" s="75">
        <f t="shared" si="11"/>
        <v>93</v>
      </c>
      <c r="S51" s="75">
        <f t="shared" si="11"/>
        <v>2676</v>
      </c>
      <c r="T51" s="66">
        <f>IFERROR(O51/P51-1,"n/a")</f>
        <v>0.19396984924623117</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6753053</v>
      </c>
      <c r="Q52" s="76">
        <f t="shared" si="11"/>
        <v>1538283</v>
      </c>
      <c r="R52" s="76">
        <f t="shared" si="11"/>
        <v>37856</v>
      </c>
      <c r="S52" s="76">
        <f t="shared" si="11"/>
        <v>7338867</v>
      </c>
      <c r="T52" s="67">
        <f>IFERROR(O52/P52-1,"n/a")</f>
        <v>0.50620482321107207</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4" zoomScaleNormal="100" workbookViewId="0">
      <selection activeCell="O37" sqref="O37"/>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2.7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1295</v>
      </c>
      <c r="Q13" s="68">
        <f>'Oct-23'!Q13+'Nov-23'!H13</f>
        <v>343</v>
      </c>
      <c r="R13" s="68">
        <f>'Oct-23'!R13+'Nov-23'!I13</f>
        <v>551</v>
      </c>
      <c r="S13" s="68">
        <f>'Oct-23'!S13+'Nov-23'!J13</f>
        <v>1384</v>
      </c>
      <c r="T13" s="64">
        <f>IFERROR(O13/P13-1,"n/a")</f>
        <v>8.1853281853281779E-2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2.7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3074094</v>
      </c>
      <c r="Q14" s="68">
        <f>'Oct-23'!Q14+'Nov-23'!H14</f>
        <v>509984</v>
      </c>
      <c r="R14" s="68">
        <f>'Oct-23'!R14+'Nov-23'!I14</f>
        <v>1092884</v>
      </c>
      <c r="S14" s="68">
        <f>'Oct-23'!S14+'Nov-23'!J14</f>
        <v>4064465</v>
      </c>
      <c r="T14" s="64">
        <f>IFERROR(O14/P14-1,"n/a")</f>
        <v>0.48539895006463696</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2.7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566</v>
      </c>
      <c r="Q16" s="68">
        <f>'Oct-23'!Q16+'Nov-23'!H16</f>
        <v>197</v>
      </c>
      <c r="R16" s="68">
        <f>'Oct-23'!R16+'Nov-23'!I16</f>
        <v>48</v>
      </c>
      <c r="S16" s="68">
        <f>'Oct-23'!S16+'Nov-23'!J16</f>
        <v>546</v>
      </c>
      <c r="T16" s="64">
        <f>IFERROR(O16/P16-1,"n/a")</f>
        <v>-8.8339222614840507E-3</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2.7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943603</v>
      </c>
      <c r="Q17" s="68">
        <f>'Oct-23'!Q17+'Nov-23'!H17</f>
        <v>288787</v>
      </c>
      <c r="R17" s="68">
        <f>'Oct-23'!R17+'Nov-23'!I17</f>
        <v>68534</v>
      </c>
      <c r="S17" s="68">
        <f>'Oct-23'!S17+'Nov-23'!J17</f>
        <v>1342797</v>
      </c>
      <c r="T17" s="64">
        <f>IFERROR(O17/P17-1,"n/a")</f>
        <v>0.72720519116620008</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2.7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2.7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2.7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824</v>
      </c>
      <c r="Q22" s="68">
        <f>'Oct-23'!Q22+'Nov-23'!H22</f>
        <v>258</v>
      </c>
      <c r="R22" s="68">
        <f>'Oct-23'!R22+'Nov-23'!I22</f>
        <v>205</v>
      </c>
      <c r="S22" s="68">
        <f>'Oct-23'!S22+'Nov-23'!J22</f>
        <v>1041</v>
      </c>
      <c r="T22" s="64">
        <f>IFERROR(O22/P22-1,"n/a")</f>
        <v>0.66383495145631066</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2.7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1943760</v>
      </c>
      <c r="Q23" s="68">
        <f>'Oct-23'!Q23+'Nov-23'!H23</f>
        <v>425895</v>
      </c>
      <c r="R23" s="68">
        <f>'Oct-23'!R23+'Nov-23'!I23</f>
        <v>545974</v>
      </c>
      <c r="S23" s="68">
        <f>'Oct-23'!S23+'Nov-23'!J23</f>
        <v>3161914</v>
      </c>
      <c r="T23" s="64">
        <f>IFERROR(O23/P23-1,"n/a")</f>
        <v>1.0872278470593075</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2.7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2.7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3.5"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3343</v>
      </c>
      <c r="Q27" s="75">
        <f t="shared" si="3"/>
        <v>842</v>
      </c>
      <c r="R27" s="75">
        <f t="shared" si="3"/>
        <v>814</v>
      </c>
      <c r="S27" s="75">
        <f t="shared" si="3"/>
        <v>3267</v>
      </c>
      <c r="T27" s="66">
        <f>IFERROR(O27/P27-1,"n/a")</f>
        <v>0.21268321866586892</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6857826</v>
      </c>
      <c r="Q28" s="76">
        <f t="shared" si="3"/>
        <v>1241343</v>
      </c>
      <c r="R28" s="76">
        <f t="shared" si="3"/>
        <v>1717439</v>
      </c>
      <c r="S28" s="76">
        <f t="shared" si="3"/>
        <v>9164567</v>
      </c>
      <c r="T28" s="67">
        <f>IFERROR(O28/P28-1,"n/a")</f>
        <v>0.68593822590424436</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1.2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765</v>
      </c>
      <c r="Q37" s="74">
        <f>'Oct-23'!Q37+'Nov-23'!H37</f>
        <v>343</v>
      </c>
      <c r="R37" s="74">
        <f>'Oct-23'!R37+'Nov-23'!I37</f>
        <v>42</v>
      </c>
      <c r="S37" s="74">
        <f>'Oct-23'!S37+'Nov-23'!J37</f>
        <v>868</v>
      </c>
      <c r="T37" s="120">
        <f>IFERROR(O37/P37-1,"n/a")</f>
        <v>0.13856209150326793</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1.2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2314436</v>
      </c>
      <c r="Q38" s="74">
        <f>'Oct-23'!Q38+'Nov-23'!H38</f>
        <v>509984</v>
      </c>
      <c r="R38" s="74">
        <f>'Oct-23'!R38+'Nov-23'!I38</f>
        <v>0</v>
      </c>
      <c r="S38" s="74">
        <f>'Oct-23'!S38+'Nov-23'!J38</f>
        <v>2613361</v>
      </c>
      <c r="T38" s="120">
        <f>IFERROR(O38/P38-1,"n/a")</f>
        <v>0.30834121142256699</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530</v>
      </c>
      <c r="Q40" s="74">
        <f>'Oct-23'!Q40+'Nov-23'!H40</f>
        <v>185</v>
      </c>
      <c r="R40" s="74">
        <f>'Oct-23'!R40+'Nov-23'!I40</f>
        <v>38</v>
      </c>
      <c r="S40" s="74">
        <f>'Oct-23'!S40+'Nov-23'!J40</f>
        <v>523</v>
      </c>
      <c r="T40" s="120">
        <f>IFERROR(O40/P40-1,"n/a")</f>
        <v>7.547169811320753E-3</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1.2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907095</v>
      </c>
      <c r="Q41" s="74">
        <f>'Oct-23'!Q41+'Nov-23'!H41</f>
        <v>278684</v>
      </c>
      <c r="R41" s="74">
        <f>'Oct-23'!R41+'Nov-23'!I41</f>
        <v>27421</v>
      </c>
      <c r="S41" s="74">
        <f>'Oct-23'!S41+'Nov-23'!J41</f>
        <v>1262423</v>
      </c>
      <c r="T41" s="120">
        <f>IFERROR(O41/P41-1,"n/a")</f>
        <v>0.70515877609291189</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1.2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771</v>
      </c>
      <c r="Q46" s="74">
        <f>'Oct-23'!Q46+'Nov-23'!H46</f>
        <v>258</v>
      </c>
      <c r="R46" s="74">
        <f>'Oct-23'!R46+'Nov-23'!I46</f>
        <v>0</v>
      </c>
      <c r="S46" s="74">
        <f>'Oct-23'!S46+'Nov-23'!J46</f>
        <v>718</v>
      </c>
      <c r="T46" s="120">
        <f>IFERROR(O46/P46-1,"n/a")</f>
        <v>0.40596627756160819</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1.2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1875306</v>
      </c>
      <c r="Q47" s="74">
        <f>'Oct-23'!Q47+'Nov-23'!H47</f>
        <v>425895</v>
      </c>
      <c r="R47" s="74">
        <f>'Oct-23'!R47+'Nov-23'!I47</f>
        <v>0</v>
      </c>
      <c r="S47" s="74">
        <f>'Oct-23'!S47+'Nov-23'!J47</f>
        <v>2242099</v>
      </c>
      <c r="T47" s="120">
        <f>IFERROR(O47/P47-1,"n/a")</f>
        <v>0.71747757432653647</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1.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2"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2712</v>
      </c>
      <c r="Q51" s="75">
        <f t="shared" si="11"/>
        <v>830</v>
      </c>
      <c r="R51" s="75">
        <f t="shared" si="11"/>
        <v>87</v>
      </c>
      <c r="S51" s="75">
        <f t="shared" si="11"/>
        <v>2399</v>
      </c>
      <c r="T51" s="66">
        <f>IFERROR(O51/P51-1,"n/a")</f>
        <v>0.17514749262536866</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5990121</v>
      </c>
      <c r="Q52" s="76">
        <f t="shared" si="11"/>
        <v>1231240</v>
      </c>
      <c r="R52" s="76">
        <f t="shared" si="11"/>
        <v>35715</v>
      </c>
      <c r="S52" s="76">
        <f t="shared" si="11"/>
        <v>6706790</v>
      </c>
      <c r="T52" s="67">
        <f>IFERROR(O52/P52-1,"n/a")</f>
        <v>0.51641544469635914</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1151</v>
      </c>
      <c r="Q13" s="68">
        <f>'Sep-23'!Q13+'Oct-23'!H13</f>
        <v>228</v>
      </c>
      <c r="R13" s="68">
        <f>'Sep-23'!R13+'Oct-23'!I13</f>
        <v>551</v>
      </c>
      <c r="S13" s="68">
        <f>'Sep-23'!S13+'Oct-23'!J13</f>
        <v>1212</v>
      </c>
      <c r="T13" s="64">
        <f>IFERROR(O13/P13-1,"n/a")</f>
        <v>7.3848827106863579E-2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2.7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2663889</v>
      </c>
      <c r="Q14" s="68">
        <f>'Sep-23'!Q14+'Oct-23'!H14</f>
        <v>324020</v>
      </c>
      <c r="R14" s="68">
        <f>'Sep-23'!R14+'Oct-23'!I14</f>
        <v>1092884</v>
      </c>
      <c r="S14" s="68">
        <f>'Sep-23'!S14+'Oct-23'!J14</f>
        <v>3643281</v>
      </c>
      <c r="T14" s="64">
        <f>IFERROR(O14/P14-1,"n/a")</f>
        <v>0.52735568186211967</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2.7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539</v>
      </c>
      <c r="Q16" s="68">
        <f>'Sep-23'!Q16+'Oct-23'!H16</f>
        <v>169</v>
      </c>
      <c r="R16" s="68">
        <f>'Sep-23'!R16+'Oct-23'!I16</f>
        <v>38</v>
      </c>
      <c r="S16" s="68">
        <f>'Sep-23'!S16+'Oct-23'!J16</f>
        <v>517</v>
      </c>
      <c r="T16" s="64">
        <f>IFERROR(O16/P16-1,"n/a")</f>
        <v>-5.0092764378478649E-2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2.7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892600</v>
      </c>
      <c r="Q17" s="68">
        <f>'Sep-23'!Q17+'Oct-23'!H17</f>
        <v>259331</v>
      </c>
      <c r="R17" s="68">
        <f>'Sep-23'!R17+'Oct-23'!I17</f>
        <v>63680</v>
      </c>
      <c r="S17" s="68">
        <f>'Sep-23'!S17+'Oct-23'!J17</f>
        <v>1304953</v>
      </c>
      <c r="T17" s="64">
        <f>IFERROR(O17/P17-1,"n/a")</f>
        <v>0.71499215774142955</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2.7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2.7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2.7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694</v>
      </c>
      <c r="Q22" s="68">
        <f>'Sep-23'!Q22+'Oct-23'!H22</f>
        <v>191</v>
      </c>
      <c r="R22" s="68">
        <f>'Sep-23'!R22+'Oct-23'!I22</f>
        <v>205</v>
      </c>
      <c r="S22" s="68">
        <f>'Sep-23'!S22+'Oct-23'!J22</f>
        <v>946</v>
      </c>
      <c r="T22" s="64">
        <f>IFERROR(O22/P22-1,"n/a")</f>
        <v>0.67291066282420742</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2.7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1668911</v>
      </c>
      <c r="Q23" s="68">
        <f>'Sep-23'!Q23+'Oct-23'!H23</f>
        <v>342388</v>
      </c>
      <c r="R23" s="68">
        <f>'Sep-23'!R23+'Oct-23'!I23</f>
        <v>545974</v>
      </c>
      <c r="S23" s="68">
        <f>'Sep-23'!S23+'Oct-23'!J23</f>
        <v>2898167</v>
      </c>
      <c r="T23" s="64">
        <f>IFERROR(O23/P23-1,"n/a")</f>
        <v>1.1270565057094117</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2.7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2.7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3.5"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3003</v>
      </c>
      <c r="Q27" s="75">
        <f t="shared" si="3"/>
        <v>619</v>
      </c>
      <c r="R27" s="75">
        <f t="shared" si="3"/>
        <v>803</v>
      </c>
      <c r="S27" s="75">
        <f t="shared" si="3"/>
        <v>2956</v>
      </c>
      <c r="T27" s="66">
        <f>IFERROR(O27/P27-1,"n/a")</f>
        <v>0.19580419580419584</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6078179</v>
      </c>
      <c r="Q28" s="76">
        <f t="shared" si="3"/>
        <v>936731</v>
      </c>
      <c r="R28" s="76">
        <f t="shared" si="3"/>
        <v>1712585</v>
      </c>
      <c r="S28" s="76">
        <f t="shared" si="3"/>
        <v>8421657</v>
      </c>
      <c r="T28" s="67">
        <f>IFERROR(O28/P28-1,"n/a")</f>
        <v>0.71321772524303739</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1.2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621</v>
      </c>
      <c r="Q37" s="74">
        <f>'Sep-23'!Q37+'Oct-23'!H37</f>
        <v>228</v>
      </c>
      <c r="R37" s="74">
        <f>'Sep-23'!R37+'Oct-23'!I37</f>
        <v>42</v>
      </c>
      <c r="S37" s="74">
        <f>'Sep-23'!S37+'Oct-23'!J37</f>
        <v>696</v>
      </c>
      <c r="T37" s="120">
        <f>IFERROR(O37/P37-1,"n/a")</f>
        <v>0.13687600644122377</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1.2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1904231</v>
      </c>
      <c r="Q38" s="74">
        <f>'Sep-23'!Q38+'Oct-23'!H38</f>
        <v>324020</v>
      </c>
      <c r="R38" s="74">
        <f>'Sep-23'!R38+'Oct-23'!I38</f>
        <v>0</v>
      </c>
      <c r="S38" s="74">
        <f>'Sep-23'!S38+'Oct-23'!J38</f>
        <v>2192177</v>
      </c>
      <c r="T38" s="120">
        <f>IFERROR(O38/P38-1,"n/a")</f>
        <v>0.32889444610449048</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503</v>
      </c>
      <c r="Q40" s="74">
        <f>'Sep-23'!Q40+'Oct-23'!H40</f>
        <v>157</v>
      </c>
      <c r="R40" s="74">
        <f>'Sep-23'!R40+'Oct-23'!I40</f>
        <v>28</v>
      </c>
      <c r="S40" s="74">
        <f>'Sep-23'!S40+'Oct-23'!J40</f>
        <v>494</v>
      </c>
      <c r="T40" s="120">
        <f>IFERROR(O40/P40-1,"n/a")</f>
        <v>-3.5785288270377746E-2</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1.2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856092</v>
      </c>
      <c r="Q41" s="74">
        <f>'Sep-23'!Q41+'Oct-23'!H41</f>
        <v>249228</v>
      </c>
      <c r="R41" s="74">
        <f>'Sep-23'!R41+'Oct-23'!I41</f>
        <v>22567</v>
      </c>
      <c r="S41" s="74">
        <f>'Sep-23'!S41+'Oct-23'!J41</f>
        <v>1224579</v>
      </c>
      <c r="T41" s="120">
        <f>IFERROR(O41/P41-1,"n/a")</f>
        <v>0.69111146932806289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1.2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641</v>
      </c>
      <c r="Q46" s="74">
        <f>'Sep-23'!Q46+'Oct-23'!H46</f>
        <v>191</v>
      </c>
      <c r="R46" s="74">
        <f>'Sep-23'!R46+'Oct-23'!I46</f>
        <v>0</v>
      </c>
      <c r="S46" s="74">
        <f>'Sep-23'!S46+'Oct-23'!J46</f>
        <v>623</v>
      </c>
      <c r="T46" s="120">
        <f>IFERROR(O46/P46-1,"n/a")</f>
        <v>0.36349453978159119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1.2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1600457</v>
      </c>
      <c r="Q47" s="74">
        <f>'Sep-23'!Q47+'Oct-23'!H47</f>
        <v>342388</v>
      </c>
      <c r="R47" s="74">
        <f>'Sep-23'!R47+'Oct-23'!I47</f>
        <v>0</v>
      </c>
      <c r="S47" s="74">
        <f>'Sep-23'!S47+'Oct-23'!J47</f>
        <v>1978352</v>
      </c>
      <c r="T47" s="120">
        <f>IFERROR(O47/P47-1,"n/a")</f>
        <v>0.69551196939374194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1.2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2"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2372</v>
      </c>
      <c r="Q51" s="75">
        <f t="shared" si="11"/>
        <v>607</v>
      </c>
      <c r="R51" s="75">
        <f t="shared" si="11"/>
        <v>76</v>
      </c>
      <c r="S51" s="75">
        <f t="shared" si="11"/>
        <v>2088</v>
      </c>
      <c r="T51" s="66">
        <f>IFERROR(O51/P51-1,"n/a")</f>
        <v>0.14839797639123109</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5210474</v>
      </c>
      <c r="Q52" s="76">
        <f t="shared" si="11"/>
        <v>926628</v>
      </c>
      <c r="R52" s="76">
        <f t="shared" si="11"/>
        <v>30861</v>
      </c>
      <c r="S52" s="76">
        <f t="shared" si="11"/>
        <v>5963880</v>
      </c>
      <c r="T52" s="67">
        <f>IFERROR(O52/P52-1,"n/a")</f>
        <v>0.52287200742197348</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3" sqref="O2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1073</v>
      </c>
      <c r="Q13" s="68">
        <f>'Aug-23'!Q13+'Sep-23'!H13</f>
        <v>139</v>
      </c>
      <c r="R13" s="68">
        <f>'Aug-23'!R13+'Sep-23'!I13</f>
        <v>551</v>
      </c>
      <c r="S13" s="68">
        <f>'Aug-23'!S13+'Sep-23'!J13</f>
        <v>1102</v>
      </c>
      <c r="T13" s="64">
        <f>IFERROR(O13/P13-1,"n/a")</f>
        <v>7.6421248835041977E-2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2.7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2395311</v>
      </c>
      <c r="Q14" s="68">
        <f>'Aug-23'!Q14+'Sep-23'!H14</f>
        <v>180900</v>
      </c>
      <c r="R14" s="68">
        <f>'Aug-23'!R14+'Sep-23'!I14</f>
        <v>1092884</v>
      </c>
      <c r="S14" s="68">
        <f>'Aug-23'!S14+'Sep-23'!J14</f>
        <v>3343418</v>
      </c>
      <c r="T14" s="64">
        <f>IFERROR(O14/P14-1,"n/a")</f>
        <v>0.58081518433305734</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2.7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450</v>
      </c>
      <c r="Q16" s="68">
        <f>'Aug-23'!Q16+'Sep-23'!H16</f>
        <v>136</v>
      </c>
      <c r="R16" s="68">
        <f>'Aug-23'!R16+'Sep-23'!I16</f>
        <v>21</v>
      </c>
      <c r="S16" s="68">
        <f>'Aug-23'!S16+'Sep-23'!J16</f>
        <v>403</v>
      </c>
      <c r="T16" s="64">
        <f>IFERROR(O16/P16-1,"n/a")</f>
        <v>-5.555555555555558E-2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2.7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767995</v>
      </c>
      <c r="Q17" s="68">
        <f>'Aug-23'!Q17+'Sep-23'!H17</f>
        <v>215286</v>
      </c>
      <c r="R17" s="68">
        <f>'Aug-23'!R17+'Sep-23'!I17</f>
        <v>49726</v>
      </c>
      <c r="S17" s="68">
        <f>'Aug-23'!S17+'Sep-23'!J17</f>
        <v>1081890</v>
      </c>
      <c r="T17" s="64">
        <f>IFERROR(O17/P17-1,"n/a")</f>
        <v>0.73389019459762106</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2.7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2.7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2.7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545</v>
      </c>
      <c r="Q22" s="68">
        <f>'Aug-23'!Q22+'Sep-23'!H22</f>
        <v>84</v>
      </c>
      <c r="R22" s="68">
        <f>'Aug-23'!R22+'Sep-23'!I22</f>
        <v>205</v>
      </c>
      <c r="S22" s="68">
        <f>'Aug-23'!S22+'Sep-23'!J22</f>
        <v>819</v>
      </c>
      <c r="T22" s="64">
        <f>IFERROR(O22/P22-1,"n/a")</f>
        <v>0.79082568807339459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2.7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1330450</v>
      </c>
      <c r="Q23" s="68">
        <f>'Aug-23'!Q23+'Sep-23'!H23</f>
        <v>167883</v>
      </c>
      <c r="R23" s="68">
        <f>'Aug-23'!R23+'Sep-23'!I23</f>
        <v>545974</v>
      </c>
      <c r="S23" s="68">
        <f>'Aug-23'!S23+'Sep-23'!J23</f>
        <v>2565359</v>
      </c>
      <c r="T23" s="64">
        <f>IFERROR(O23/P23-1,"n/a")</f>
        <v>1.2820489308128828</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2.7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2.7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3.5"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2589</v>
      </c>
      <c r="Q27" s="75">
        <f t="shared" si="3"/>
        <v>375</v>
      </c>
      <c r="R27" s="75">
        <f t="shared" si="3"/>
        <v>785</v>
      </c>
      <c r="S27" s="75">
        <f t="shared" si="3"/>
        <v>2568</v>
      </c>
      <c r="T27" s="66">
        <f>IFERROR(O27/P27-1,"n/a")</f>
        <v>0.20471224410969491</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5211093</v>
      </c>
      <c r="Q28" s="76">
        <f t="shared" si="3"/>
        <v>568611</v>
      </c>
      <c r="R28" s="76">
        <f t="shared" si="3"/>
        <v>1698631</v>
      </c>
      <c r="S28" s="76">
        <f t="shared" si="3"/>
        <v>7494720</v>
      </c>
      <c r="T28" s="67">
        <f>IFERROR(O28/P28-1,"n/a")</f>
        <v>0.76585871716355869</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1.2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543</v>
      </c>
      <c r="Q37" s="74">
        <f>'Aug-23'!Q37+'Sep-23'!H37</f>
        <v>139</v>
      </c>
      <c r="R37" s="74">
        <f>'Aug-23'!R37+'Sep-23'!I37</f>
        <v>42</v>
      </c>
      <c r="S37" s="74">
        <f>'Aug-23'!S37+'Sep-23'!J37</f>
        <v>586</v>
      </c>
      <c r="T37" s="120">
        <f>IFERROR(O37/P37-1,"n/a")</f>
        <v>0.15101289134438312</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1.2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1635653</v>
      </c>
      <c r="Q38" s="74">
        <f>'Aug-23'!Q38+'Sep-23'!H38</f>
        <v>180900</v>
      </c>
      <c r="R38" s="74">
        <f>'Aug-23'!R38+'Sep-23'!I38</f>
        <v>0</v>
      </c>
      <c r="S38" s="74">
        <f>'Aug-23'!S38+'Sep-23'!J38</f>
        <v>1892314</v>
      </c>
      <c r="T38" s="120">
        <f>IFERROR(O38/P38-1,"n/a")</f>
        <v>0.37459473372408447</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414</v>
      </c>
      <c r="Q40" s="74">
        <f>'Aug-23'!Q40+'Sep-23'!H40</f>
        <v>124</v>
      </c>
      <c r="R40" s="74">
        <f>'Aug-23'!R40+'Sep-23'!I40</f>
        <v>11</v>
      </c>
      <c r="S40" s="74">
        <f>'Aug-23'!S40+'Sep-23'!J40</f>
        <v>380</v>
      </c>
      <c r="T40" s="120">
        <f>IFERROR(O40/P40-1,"n/a")</f>
        <v>-3.8647342995169032E-2</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1.2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731487</v>
      </c>
      <c r="Q41" s="74">
        <f>'Aug-23'!Q41+'Sep-23'!H41</f>
        <v>205183</v>
      </c>
      <c r="R41" s="74">
        <f>'Aug-23'!R41+'Sep-23'!I41</f>
        <v>8613</v>
      </c>
      <c r="S41" s="74">
        <f>'Aug-23'!S41+'Sep-23'!J41</f>
        <v>1001516</v>
      </c>
      <c r="T41" s="120">
        <f>IFERROR(O41/P41-1,"n/a")</f>
        <v>0.70688474299611603</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1.2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492</v>
      </c>
      <c r="Q46" s="74">
        <f>'Aug-23'!Q46+'Sep-23'!H46</f>
        <v>84</v>
      </c>
      <c r="R46" s="74">
        <f>'Aug-23'!R46+'Sep-23'!I46</f>
        <v>0</v>
      </c>
      <c r="S46" s="74">
        <f>'Aug-23'!S46+'Sep-23'!J46</f>
        <v>496</v>
      </c>
      <c r="T46" s="120">
        <f>IFERROR(O46/P46-1,"n/a")</f>
        <v>0.40040650406504064</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1.2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1261996</v>
      </c>
      <c r="Q47" s="74">
        <f>'Aug-23'!Q47+'Sep-23'!H47</f>
        <v>167883</v>
      </c>
      <c r="R47" s="74">
        <f>'Aug-23'!R47+'Sep-23'!I47</f>
        <v>0</v>
      </c>
      <c r="S47" s="74">
        <f>'Aug-23'!S47+'Sep-23'!J47</f>
        <v>1645544</v>
      </c>
      <c r="T47" s="120">
        <f>IFERROR(O47/P47-1,"n/a")</f>
        <v>0.74317351243585561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1.2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2"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1958</v>
      </c>
      <c r="Q51" s="75">
        <f t="shared" si="11"/>
        <v>363</v>
      </c>
      <c r="R51" s="75">
        <f t="shared" si="11"/>
        <v>58</v>
      </c>
      <c r="S51" s="75">
        <f t="shared" si="11"/>
        <v>1700</v>
      </c>
      <c r="T51" s="66">
        <f>IFERROR(O51/P51-1,"n/a")</f>
        <v>0.15015321756894795</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4343388</v>
      </c>
      <c r="Q52" s="76">
        <f t="shared" si="11"/>
        <v>558508</v>
      </c>
      <c r="R52" s="76">
        <f t="shared" si="11"/>
        <v>16907</v>
      </c>
      <c r="S52" s="76">
        <f t="shared" si="11"/>
        <v>5036943</v>
      </c>
      <c r="T52" s="67">
        <f>IFERROR(O52/P52-1,"n/a")</f>
        <v>0.54803001712027566</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4" sqref="O24"/>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2.7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2.7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2.7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2.7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2.7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2.7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2.7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2.75">
      <c r="A24" s="123"/>
      <c r="B24" s="128"/>
      <c r="C24" s="31" t="s">
        <v>112</v>
      </c>
      <c r="D24" s="26"/>
      <c r="E24" s="32"/>
      <c r="F24" s="72"/>
      <c r="G24" s="72"/>
      <c r="H24" s="72"/>
      <c r="I24" s="72"/>
      <c r="J24" s="72"/>
      <c r="K24" s="64"/>
      <c r="L24" s="64"/>
      <c r="M24" s="64"/>
      <c r="N24" s="60"/>
      <c r="O24" s="87">
        <v>-19798</v>
      </c>
      <c r="P24" s="87"/>
      <c r="Q24" s="87"/>
      <c r="R24" s="87"/>
      <c r="S24" s="87"/>
      <c r="T24" s="64"/>
      <c r="U24" s="64"/>
      <c r="V24" s="64"/>
      <c r="W24" s="60"/>
      <c r="X24" s="43"/>
      <c r="Y24" s="43"/>
      <c r="Z24" s="43"/>
      <c r="AA24" s="137"/>
      <c r="AB24" s="123"/>
      <c r="AC24" s="123"/>
    </row>
    <row r="25" spans="1:29" s="124" customFormat="1" ht="12.7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2.7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3.5"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1.2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1.2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1.2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1.2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1.2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1.2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2"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24" sqref="O24"/>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2.7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2.7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2.7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2.7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2.7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2.7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2.7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2.7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2.7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3.5"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1.2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1.2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1.2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1.2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1.2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1.2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2"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Normal="100" workbookViewId="0">
      <selection activeCell="G13" sqref="G13:G26"/>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2.7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2.7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2.7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2.7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2.7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2.7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2.7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2.7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2.7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2.7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2.7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2.7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2.7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2.7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3.5"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1.2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1.2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1.2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1.2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1.2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1.2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1.2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1.2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1.2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1.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1.2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2"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28515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5.7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6.5"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5.7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6.5"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5" width="11" bestFit="1" customWidth="1"/>
    <col min="16"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5.7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6.5"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5.7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5.7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6.5"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zoomScaleNormal="100" workbookViewId="0">
      <selection activeCell="G22" sqref="G22"/>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5.7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6.5"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33.7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5.7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6.5"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5.75" thickTop="1">
      <c r="AB53" s="9"/>
    </row>
    <row r="54" spans="3:28">
      <c r="P54" s="111"/>
      <c r="Q54" s="111"/>
      <c r="R54" s="111"/>
      <c r="S54" s="111"/>
      <c r="AB54" s="9"/>
    </row>
    <row r="55" spans="3:28">
      <c r="P55" s="111"/>
      <c r="Q55" s="111"/>
      <c r="R55" s="111"/>
      <c r="S55" s="111"/>
      <c r="AB55" s="9"/>
    </row>
    <row r="56" spans="3:28" hidden="1">
      <c r="P56" s="111"/>
      <c r="Q56" s="111"/>
      <c r="R56" s="111"/>
      <c r="S56" s="111"/>
      <c r="AB56" s="9"/>
    </row>
    <row r="57" spans="3:28" hidden="1">
      <c r="P57" s="111"/>
      <c r="Q57" s="111"/>
      <c r="R57" s="111"/>
      <c r="S57" s="111"/>
      <c r="AB57" s="9"/>
    </row>
    <row r="58" spans="3:28" hidden="1">
      <c r="AB58" s="9"/>
    </row>
    <row r="59" spans="3:28" hidden="1">
      <c r="AB59" s="9"/>
    </row>
    <row r="60" spans="3:28"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5.7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6.5"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5.7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6.5"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7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6.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7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6.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9" customWidth="1"/>
    <col min="29" max="43" width="0" style="9" hidden="1" customWidth="1"/>
    <col min="44" max="51" width="0" hidden="1" customWidth="1"/>
    <col min="52" max="16384" width="9.140625" hidden="1"/>
  </cols>
  <sheetData>
    <row r="1" spans="1:43" ht="15">
      <c r="A1" s="9"/>
      <c r="B1" s="9"/>
      <c r="C1" s="9"/>
      <c r="D1" s="9"/>
      <c r="E1" s="9"/>
      <c r="F1" s="9"/>
      <c r="G1" s="9"/>
      <c r="H1" s="9"/>
      <c r="I1" s="9"/>
      <c r="J1" s="9"/>
      <c r="K1" s="9"/>
      <c r="L1" s="9"/>
      <c r="M1" s="9"/>
      <c r="N1" s="9"/>
      <c r="O1" s="9"/>
      <c r="P1" s="9"/>
      <c r="Q1" s="9"/>
      <c r="R1" s="9"/>
      <c r="S1" s="9"/>
      <c r="T1" s="9"/>
      <c r="U1" s="9"/>
      <c r="V1" s="9"/>
      <c r="W1" s="9"/>
      <c r="X1" s="9"/>
      <c r="Y1" s="9"/>
      <c r="Z1" s="9"/>
      <c r="AA1" s="9"/>
    </row>
    <row r="2" spans="1:43" ht="19.5"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5">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5">
      <c r="A15" s="9"/>
      <c r="B15" s="12"/>
      <c r="C15" s="31" t="s">
        <v>74</v>
      </c>
      <c r="D15" s="26"/>
      <c r="E15" s="32"/>
      <c r="F15" s="97"/>
      <c r="G15" s="97"/>
      <c r="H15" s="97"/>
      <c r="I15" s="97"/>
      <c r="J15" s="64"/>
      <c r="K15" s="64"/>
      <c r="L15" s="61"/>
      <c r="M15" s="87"/>
      <c r="N15" s="87"/>
      <c r="O15" s="87"/>
      <c r="P15" s="87"/>
      <c r="Q15" s="64"/>
      <c r="R15" s="65"/>
      <c r="S15" s="61"/>
      <c r="T15" s="43"/>
      <c r="U15" s="44"/>
      <c r="V15" s="79"/>
    </row>
    <row r="16" spans="1:38" ht="1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5">
      <c r="A18" s="9"/>
      <c r="B18" s="12"/>
      <c r="C18" s="31" t="s">
        <v>15</v>
      </c>
      <c r="D18" s="26"/>
      <c r="E18" s="32"/>
      <c r="F18" s="72"/>
      <c r="G18" s="98"/>
      <c r="H18" s="98"/>
      <c r="I18" s="98"/>
      <c r="J18" s="64"/>
      <c r="K18" s="64"/>
      <c r="L18" s="60"/>
      <c r="M18" s="87"/>
      <c r="N18" s="87"/>
      <c r="O18" s="87"/>
      <c r="P18" s="87"/>
      <c r="Q18" s="64"/>
      <c r="R18" s="64"/>
      <c r="S18" s="60"/>
      <c r="T18" s="43"/>
      <c r="U18" s="44"/>
      <c r="V18" s="79"/>
    </row>
    <row r="19" spans="1:46" ht="1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5">
      <c r="A21" s="9"/>
      <c r="B21" s="12"/>
      <c r="C21" s="31" t="s">
        <v>10</v>
      </c>
      <c r="D21" s="26"/>
      <c r="E21" s="34"/>
      <c r="F21" s="72"/>
      <c r="G21" s="98"/>
      <c r="H21" s="98"/>
      <c r="I21" s="98"/>
      <c r="J21" s="64"/>
      <c r="K21" s="64"/>
      <c r="L21" s="60"/>
      <c r="M21" s="87"/>
      <c r="N21" s="87"/>
      <c r="O21" s="87"/>
      <c r="P21" s="87"/>
      <c r="Q21" s="64"/>
      <c r="R21" s="64"/>
      <c r="S21" s="60"/>
      <c r="T21" s="43"/>
      <c r="U21" s="44"/>
      <c r="V21" s="79"/>
    </row>
    <row r="22" spans="1:46" ht="1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5">
      <c r="A24" s="9"/>
      <c r="B24" s="12"/>
      <c r="C24" s="31" t="s">
        <v>16</v>
      </c>
      <c r="D24" s="26"/>
      <c r="E24" s="32"/>
      <c r="F24" s="72"/>
      <c r="G24" s="98"/>
      <c r="H24" s="98"/>
      <c r="I24" s="98"/>
      <c r="J24" s="64"/>
      <c r="K24" s="64"/>
      <c r="L24" s="60"/>
      <c r="M24" s="87"/>
      <c r="N24" s="87"/>
      <c r="O24" s="87"/>
      <c r="P24" s="87"/>
      <c r="Q24" s="64"/>
      <c r="R24" s="64"/>
      <c r="S24" s="60"/>
      <c r="T24" s="43"/>
      <c r="U24" s="44"/>
      <c r="V24" s="79"/>
    </row>
    <row r="25" spans="1:46" ht="1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5">
      <c r="A27" s="9"/>
      <c r="B27" s="12"/>
      <c r="C27" s="31" t="s">
        <v>17</v>
      </c>
      <c r="D27" s="26"/>
      <c r="E27" s="32"/>
      <c r="F27" s="72"/>
      <c r="G27" s="98"/>
      <c r="H27" s="98"/>
      <c r="I27" s="98"/>
      <c r="J27" s="64"/>
      <c r="K27" s="64"/>
      <c r="L27" s="60"/>
      <c r="M27" s="87"/>
      <c r="N27" s="87"/>
      <c r="O27" s="87"/>
      <c r="P27" s="87"/>
      <c r="Q27" s="64"/>
      <c r="R27" s="64"/>
      <c r="S27" s="60"/>
      <c r="T27" s="43"/>
      <c r="U27" s="44"/>
      <c r="V27" s="79"/>
    </row>
    <row r="28" spans="1:46" ht="1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5">
      <c r="A18" s="9"/>
      <c r="B18" s="12"/>
      <c r="C18" s="31" t="s">
        <v>15</v>
      </c>
      <c r="D18" s="26"/>
      <c r="E18" s="32"/>
      <c r="F18" s="72"/>
      <c r="G18" s="72"/>
      <c r="H18" s="72"/>
      <c r="I18" s="72"/>
      <c r="J18" s="64"/>
      <c r="K18" s="64"/>
      <c r="L18" s="60"/>
      <c r="M18" s="87"/>
      <c r="N18" s="87"/>
      <c r="O18" s="87"/>
      <c r="P18" s="87"/>
      <c r="Q18" s="64"/>
      <c r="R18" s="64"/>
      <c r="S18" s="60"/>
      <c r="T18" s="43"/>
      <c r="U18" s="44"/>
      <c r="V18" s="79"/>
    </row>
    <row r="19" spans="1:46" ht="1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5">
      <c r="A21" s="9"/>
      <c r="B21" s="12"/>
      <c r="C21" s="31" t="s">
        <v>10</v>
      </c>
      <c r="D21" s="26"/>
      <c r="E21" s="34"/>
      <c r="F21" s="72"/>
      <c r="G21" s="72"/>
      <c r="H21" s="72"/>
      <c r="I21" s="72"/>
      <c r="J21" s="64"/>
      <c r="K21" s="64"/>
      <c r="L21" s="60"/>
      <c r="M21" s="87"/>
      <c r="N21" s="87"/>
      <c r="O21" s="87"/>
      <c r="P21" s="87"/>
      <c r="Q21" s="64"/>
      <c r="R21" s="64"/>
      <c r="S21" s="60"/>
      <c r="T21" s="43"/>
      <c r="U21" s="44"/>
      <c r="V21" s="79"/>
    </row>
    <row r="22" spans="1:46" ht="1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5">
      <c r="A24" s="9"/>
      <c r="B24" s="12"/>
      <c r="C24" s="31" t="s">
        <v>16</v>
      </c>
      <c r="D24" s="26"/>
      <c r="E24" s="32"/>
      <c r="F24" s="72"/>
      <c r="G24" s="72"/>
      <c r="H24" s="72"/>
      <c r="I24" s="72"/>
      <c r="J24" s="64"/>
      <c r="K24" s="64"/>
      <c r="L24" s="60"/>
      <c r="M24" s="87"/>
      <c r="N24" s="87"/>
      <c r="O24" s="87"/>
      <c r="P24" s="87"/>
      <c r="Q24" s="64"/>
      <c r="R24" s="64"/>
      <c r="S24" s="60"/>
      <c r="T24" s="43"/>
      <c r="U24" s="44"/>
      <c r="V24" s="79"/>
    </row>
    <row r="25" spans="1:46" ht="1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5">
      <c r="A27" s="9"/>
      <c r="B27" s="12"/>
      <c r="C27" s="31" t="s">
        <v>17</v>
      </c>
      <c r="D27" s="26"/>
      <c r="E27" s="32"/>
      <c r="F27" s="72"/>
      <c r="G27" s="72"/>
      <c r="H27" s="72"/>
      <c r="I27" s="72"/>
      <c r="J27" s="64"/>
      <c r="K27" s="64"/>
      <c r="L27" s="60"/>
      <c r="M27" s="87"/>
      <c r="N27" s="87"/>
      <c r="O27" s="87"/>
      <c r="P27" s="87"/>
      <c r="Q27" s="64"/>
      <c r="R27" s="64"/>
      <c r="S27" s="60"/>
      <c r="T27" s="43"/>
      <c r="U27" s="44"/>
      <c r="V27" s="79"/>
    </row>
    <row r="28" spans="1:46" ht="1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s="20" customFormat="1" ht="15">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5">
      <c r="A9" s="9"/>
      <c r="B9" s="12"/>
      <c r="C9" s="31" t="s">
        <v>14</v>
      </c>
      <c r="D9" s="26"/>
      <c r="E9" s="32"/>
      <c r="F9" s="26"/>
      <c r="G9" s="26"/>
      <c r="H9" s="26"/>
      <c r="I9" s="26"/>
      <c r="J9" s="26"/>
      <c r="K9" s="26"/>
      <c r="L9" s="32"/>
      <c r="M9" s="26"/>
      <c r="N9" s="26"/>
      <c r="O9" s="26"/>
      <c r="P9" s="26"/>
      <c r="Q9" s="26"/>
      <c r="R9" s="26"/>
      <c r="S9" s="32"/>
      <c r="T9" s="26"/>
      <c r="U9" s="26"/>
      <c r="V9" s="26"/>
    </row>
    <row r="10" spans="1:38" ht="1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5">
      <c r="A12" s="9"/>
      <c r="B12" s="12"/>
      <c r="C12" s="31" t="s">
        <v>74</v>
      </c>
      <c r="D12" s="26"/>
      <c r="E12" s="32"/>
      <c r="F12" s="26"/>
      <c r="G12" s="26"/>
      <c r="H12" s="26"/>
      <c r="I12" s="26"/>
      <c r="J12" s="64"/>
      <c r="K12" s="64"/>
      <c r="L12" s="61"/>
      <c r="M12" s="43"/>
      <c r="N12" s="43"/>
      <c r="O12" s="43"/>
      <c r="P12" s="43"/>
      <c r="Q12" s="64"/>
      <c r="R12" s="65"/>
      <c r="S12" s="61"/>
      <c r="T12" s="43"/>
      <c r="U12" s="44"/>
      <c r="V12" s="44"/>
    </row>
    <row r="13" spans="1:38" ht="1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5">
      <c r="A15" s="9"/>
      <c r="B15" s="12"/>
      <c r="C15" s="31" t="s">
        <v>15</v>
      </c>
      <c r="D15" s="26"/>
      <c r="E15" s="32"/>
      <c r="F15" s="72"/>
      <c r="G15" s="72"/>
      <c r="H15" s="72"/>
      <c r="I15" s="72"/>
      <c r="J15" s="64"/>
      <c r="K15" s="64"/>
      <c r="L15" s="60"/>
      <c r="M15" s="43"/>
      <c r="N15" s="43"/>
      <c r="O15" s="43"/>
      <c r="P15" s="43"/>
      <c r="Q15" s="64"/>
      <c r="R15" s="64"/>
      <c r="S15" s="60"/>
      <c r="T15" s="43"/>
      <c r="U15" s="44"/>
      <c r="V15" s="44"/>
    </row>
    <row r="16" spans="1:38" ht="1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5">
      <c r="A18" s="9"/>
      <c r="B18" s="12"/>
      <c r="C18" s="31" t="s">
        <v>10</v>
      </c>
      <c r="D18" s="26"/>
      <c r="E18" s="34"/>
      <c r="F18" s="72"/>
      <c r="G18" s="72"/>
      <c r="H18" s="72"/>
      <c r="I18" s="72"/>
      <c r="J18" s="64"/>
      <c r="K18" s="64"/>
      <c r="L18" s="60"/>
      <c r="M18" s="43"/>
      <c r="N18" s="43"/>
      <c r="O18" s="43"/>
      <c r="P18" s="43"/>
      <c r="Q18" s="64"/>
      <c r="R18" s="64"/>
      <c r="S18" s="60"/>
      <c r="T18" s="43"/>
      <c r="U18" s="44"/>
      <c r="V18" s="44"/>
    </row>
    <row r="19" spans="1:38" ht="1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5">
      <c r="A21" s="9"/>
      <c r="B21" s="12"/>
      <c r="C21" s="31" t="s">
        <v>16</v>
      </c>
      <c r="D21" s="26"/>
      <c r="E21" s="32"/>
      <c r="F21" s="72"/>
      <c r="G21" s="72"/>
      <c r="H21" s="72"/>
      <c r="I21" s="72"/>
      <c r="J21" s="64"/>
      <c r="K21" s="64"/>
      <c r="L21" s="60"/>
      <c r="M21" s="43"/>
      <c r="N21" s="43"/>
      <c r="O21" s="43"/>
      <c r="P21" s="43"/>
      <c r="Q21" s="64"/>
      <c r="R21" s="64"/>
      <c r="S21" s="60"/>
      <c r="T21" s="43"/>
      <c r="U21" s="44"/>
      <c r="V21" s="44"/>
    </row>
    <row r="22" spans="1:38" ht="1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5">
      <c r="A24" s="9"/>
      <c r="B24" s="12"/>
      <c r="C24" s="31" t="s">
        <v>17</v>
      </c>
      <c r="D24" s="26"/>
      <c r="E24" s="32"/>
      <c r="F24" s="72"/>
      <c r="G24" s="72"/>
      <c r="H24" s="72"/>
      <c r="I24" s="72"/>
      <c r="J24" s="64"/>
      <c r="K24" s="64"/>
      <c r="L24" s="60"/>
      <c r="M24" s="43"/>
      <c r="N24" s="43"/>
      <c r="O24" s="43"/>
      <c r="P24" s="43"/>
      <c r="Q24" s="64"/>
      <c r="R24" s="64"/>
      <c r="S24" s="60"/>
      <c r="T24" s="43"/>
      <c r="U24" s="44"/>
      <c r="V24" s="44"/>
    </row>
    <row r="25" spans="1:38" ht="1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7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6.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t="15" hidden="1">
      <c r="A30" s="9"/>
      <c r="B30" s="9"/>
      <c r="C30" s="9"/>
      <c r="D30" s="9"/>
      <c r="E30" s="9"/>
      <c r="F30" s="9"/>
      <c r="G30" s="41"/>
      <c r="H30" s="41"/>
      <c r="I30" s="41"/>
      <c r="J30" s="41"/>
      <c r="K30" s="9"/>
      <c r="L30" s="9"/>
      <c r="M30" s="9"/>
      <c r="N30" s="9"/>
      <c r="O30" s="9"/>
      <c r="P30" s="9"/>
      <c r="Q30" s="9"/>
      <c r="R30" s="9"/>
      <c r="S30" s="9"/>
      <c r="T30" s="9"/>
      <c r="U30" s="9"/>
      <c r="V30" s="9"/>
    </row>
    <row r="31" spans="1:38" ht="15" hidden="1">
      <c r="A31" s="9"/>
      <c r="B31" s="9"/>
      <c r="C31" s="9"/>
      <c r="D31" s="9"/>
      <c r="E31" s="9"/>
      <c r="F31" s="9"/>
      <c r="G31" s="41"/>
      <c r="H31" s="41"/>
      <c r="I31" s="41"/>
      <c r="J31" s="41"/>
      <c r="K31" s="9"/>
      <c r="L31" s="9"/>
      <c r="M31" s="9"/>
      <c r="N31" s="9"/>
      <c r="O31" s="9"/>
      <c r="P31" s="9"/>
      <c r="Q31" s="9"/>
      <c r="R31" s="9"/>
      <c r="S31" s="9"/>
      <c r="T31" s="9"/>
      <c r="U31" s="9"/>
      <c r="V31" s="9"/>
    </row>
    <row r="32" spans="1:38" ht="15" hidden="1">
      <c r="A32" s="9"/>
      <c r="B32" s="9"/>
      <c r="C32" s="9"/>
      <c r="D32" s="9"/>
      <c r="E32" s="9"/>
      <c r="F32" s="9"/>
      <c r="G32" s="41"/>
      <c r="H32" s="41"/>
      <c r="I32" s="41"/>
      <c r="J32" s="41"/>
      <c r="K32" s="9"/>
      <c r="L32" s="9"/>
      <c r="M32" s="9"/>
      <c r="N32" s="9"/>
      <c r="O32" s="9"/>
      <c r="P32" s="9"/>
      <c r="Q32" s="9"/>
      <c r="R32" s="9"/>
      <c r="S32" s="9"/>
      <c r="T32" s="9"/>
      <c r="U32" s="9"/>
      <c r="V32" s="9"/>
    </row>
    <row r="33" spans="7:10" s="9" customFormat="1" ht="15" hidden="1">
      <c r="G33" s="41"/>
      <c r="H33" s="41"/>
      <c r="I33" s="41"/>
      <c r="J33" s="41"/>
    </row>
    <row r="34" spans="7:10" s="9" customFormat="1" ht="15" hidden="1">
      <c r="G34" s="41"/>
      <c r="H34" s="41"/>
      <c r="I34" s="41"/>
      <c r="J34" s="41"/>
    </row>
    <row r="35" spans="7:10" s="9" customFormat="1" ht="15" hidden="1">
      <c r="G35" s="41"/>
      <c r="H35" s="41"/>
      <c r="I35" s="41"/>
      <c r="J35" s="41"/>
    </row>
    <row r="36" spans="7:10" s="9" customFormat="1" ht="15" hidden="1">
      <c r="G36" s="41"/>
      <c r="H36" s="41"/>
      <c r="I36" s="41"/>
      <c r="J36" s="41"/>
    </row>
    <row r="37" spans="7:10" s="9" customFormat="1" ht="15" hidden="1">
      <c r="G37" s="41"/>
      <c r="H37" s="41"/>
      <c r="I37" s="41"/>
      <c r="J37" s="41"/>
    </row>
    <row r="38" spans="7:10" s="9" customFormat="1" ht="15" hidden="1">
      <c r="G38" s="41"/>
      <c r="H38" s="41"/>
      <c r="I38" s="41"/>
      <c r="J38" s="41"/>
    </row>
    <row r="39" spans="7:10" s="9" customFormat="1" ht="15" hidden="1">
      <c r="G39" s="41"/>
      <c r="H39" s="41"/>
      <c r="I39" s="41"/>
      <c r="J39" s="41"/>
    </row>
    <row r="40" spans="7:10" s="9" customFormat="1" ht="15" hidden="1">
      <c r="G40" s="41"/>
      <c r="H40" s="41"/>
      <c r="I40" s="41"/>
      <c r="J40" s="41"/>
    </row>
    <row r="41" spans="7:10" s="9" customFormat="1" ht="15" hidden="1">
      <c r="G41" s="41"/>
      <c r="H41" s="41"/>
      <c r="I41" s="41"/>
      <c r="J41" s="41"/>
    </row>
    <row r="42" spans="7:10" s="9" customFormat="1" ht="15" hidden="1">
      <c r="G42" s="41"/>
      <c r="H42" s="41"/>
      <c r="I42" s="41"/>
      <c r="J42" s="41"/>
    </row>
    <row r="43" spans="7:10" s="9" customFormat="1" ht="15" hidden="1">
      <c r="G43" s="41"/>
      <c r="H43" s="41"/>
      <c r="I43" s="41"/>
      <c r="J43" s="41"/>
    </row>
    <row r="44" spans="7:10" s="9" customFormat="1" ht="15" hidden="1">
      <c r="G44" s="41"/>
      <c r="H44" s="41"/>
      <c r="I44" s="41"/>
      <c r="J44" s="41"/>
    </row>
    <row r="45" spans="7:10" s="9" customFormat="1" ht="15" hidden="1">
      <c r="G45" s="41"/>
      <c r="H45" s="41"/>
      <c r="I45" s="41"/>
      <c r="J45" s="41"/>
    </row>
    <row r="46" spans="7:10" s="9" customFormat="1" ht="15" hidden="1">
      <c r="G46" s="41"/>
      <c r="H46" s="41"/>
      <c r="I46" s="41"/>
      <c r="J46" s="41"/>
    </row>
    <row r="47" spans="7:10" s="9" customFormat="1" ht="15" hidden="1">
      <c r="G47" s="41"/>
      <c r="H47" s="41"/>
      <c r="I47" s="41"/>
      <c r="J47" s="41"/>
    </row>
    <row r="48" spans="7:10" s="9"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5" hidden="1"/>
    <row r="35" ht="13.5" hidden="1"/>
    <row r="36" ht="13.5" hidden="1"/>
    <row r="37" ht="13.5" hidden="1"/>
    <row r="38" ht="13.5" hidden="1"/>
    <row r="39" ht="13.5" hidden="1"/>
    <row r="40" ht="13.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5.7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5.7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5.7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5.7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5.7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6.5"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5.7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6.5"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6:8" s="9" customFormat="1" hidden="1">
      <c r="F33" s="41"/>
      <c r="G33" s="41"/>
      <c r="H33" s="41"/>
    </row>
    <row r="34" spans="6:8" s="9" customFormat="1" hidden="1">
      <c r="F34" s="41"/>
      <c r="G34" s="41"/>
      <c r="H34" s="41"/>
    </row>
    <row r="35" spans="6:8" s="9" customFormat="1" hidden="1">
      <c r="F35" s="41"/>
      <c r="G35" s="41"/>
      <c r="H35" s="41"/>
    </row>
    <row r="36" spans="6:8" s="9" customFormat="1" hidden="1">
      <c r="F36" s="41"/>
      <c r="G36" s="41"/>
      <c r="H36" s="41"/>
    </row>
    <row r="37" spans="6:8" s="9" customFormat="1" hidden="1">
      <c r="F37" s="41"/>
      <c r="G37" s="41"/>
      <c r="H37" s="41"/>
    </row>
    <row r="38" spans="6:8" s="9" customFormat="1" hidden="1">
      <c r="F38" s="41"/>
      <c r="G38" s="41"/>
      <c r="H38" s="41"/>
    </row>
    <row r="39" spans="6:8" s="9" customFormat="1" hidden="1">
      <c r="F39" s="41"/>
      <c r="G39" s="41"/>
      <c r="H39" s="41"/>
    </row>
    <row r="40" spans="6:8" s="9" customFormat="1" hidden="1">
      <c r="F40" s="41"/>
      <c r="G40" s="41"/>
      <c r="H40" s="41"/>
    </row>
    <row r="41" spans="6:8" s="9" customFormat="1" hidden="1">
      <c r="F41" s="41"/>
      <c r="G41" s="41"/>
      <c r="H41" s="41"/>
    </row>
    <row r="42" spans="6:8" s="9" customFormat="1" hidden="1">
      <c r="F42" s="41"/>
      <c r="G42" s="41"/>
      <c r="H42" s="41"/>
    </row>
    <row r="43" spans="6:8" s="9" customFormat="1" hidden="1">
      <c r="F43" s="41"/>
      <c r="G43" s="41"/>
      <c r="H43" s="41"/>
    </row>
    <row r="44" spans="6:8" s="9" customFormat="1" hidden="1">
      <c r="F44" s="41"/>
      <c r="G44" s="41"/>
      <c r="H44" s="41"/>
    </row>
    <row r="45" spans="6:8" s="9" customFormat="1" hidden="1">
      <c r="F45" s="41"/>
      <c r="G45" s="41"/>
      <c r="H45" s="41"/>
    </row>
    <row r="46" spans="6:8" s="9" customFormat="1" hidden="1">
      <c r="F46" s="41"/>
      <c r="G46" s="41"/>
      <c r="H46" s="41"/>
    </row>
    <row r="47" spans="6:8" s="9" customFormat="1" hidden="1">
      <c r="F47" s="41"/>
      <c r="G47" s="41"/>
      <c r="H47" s="41"/>
    </row>
    <row r="48" spans="6:8" s="9"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5.7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6.5"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5.7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6.5"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5.7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6.5"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BG58"/>
  <sheetViews>
    <sheetView showGridLines="0" zoomScale="90" zoomScaleNormal="90" zoomScalePageLayoutView="40" workbookViewId="0">
      <selection activeCell="AF9" sqref="AF9"/>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5.85546875" style="94" bestFit="1" customWidth="1"/>
    <col min="18" max="18" width="6.28515625" bestFit="1" customWidth="1"/>
    <col min="19" max="23" width="5.85546875" bestFit="1" customWidth="1"/>
    <col min="24" max="24" width="5.85546875" customWidth="1"/>
    <col min="25" max="25" width="5.85546875" bestFit="1" customWidth="1"/>
    <col min="26" max="27" width="5.85546875" customWidth="1"/>
    <col min="28" max="28" width="5.85546875" bestFit="1" customWidth="1"/>
    <col min="29" max="31" width="5.85546875" customWidth="1"/>
    <col min="32" max="32" width="9.140625" customWidth="1"/>
    <col min="33" max="33" width="3.28515625" style="9" customWidth="1"/>
    <col min="34" max="48" width="0" style="9" hidden="1" customWidth="1"/>
    <col min="49" max="59" width="0" hidden="1" customWidth="1"/>
    <col min="60" max="16384" width="9.140625" hidden="1"/>
  </cols>
  <sheetData>
    <row r="1" spans="1:48" ht="1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9.5"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132</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9"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9.5"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abSelected="1" zoomScaleNormal="100" workbookViewId="0">
      <selection activeCell="M1" sqref="M1"/>
    </sheetView>
  </sheetViews>
  <sheetFormatPr defaultColWidth="0" defaultRowHeight="0" customHeight="1" zeroHeight="1"/>
  <cols>
    <col min="1" max="2" width="4.140625" customWidth="1"/>
    <col min="3" max="3" width="3.7109375" customWidth="1"/>
    <col min="4" max="4" width="8.85546875" customWidth="1"/>
    <col min="5" max="6" width="13" customWidth="1"/>
    <col min="7" max="7" width="11.140625" bestFit="1" customWidth="1"/>
    <col min="8" max="8" width="10.28515625" bestFit="1" customWidth="1"/>
    <col min="9" max="10" width="8.85546875" customWidth="1"/>
    <col min="11" max="11" width="10.28515625" bestFit="1" customWidth="1"/>
    <col min="12" max="12" width="8" customWidth="1"/>
    <col min="13" max="13" width="8.85546875" bestFit="1" customWidth="1"/>
    <col min="14" max="16" width="8" customWidth="1"/>
    <col min="17" max="17" width="10.28515625" bestFit="1" customWidth="1"/>
    <col min="18" max="18" width="12" bestFit="1" customWidth="1"/>
    <col min="19" max="19" width="11.5703125" bestFit="1" customWidth="1"/>
    <col min="20" max="20" width="10.42578125" bestFit="1" customWidth="1"/>
    <col min="21" max="21" width="11.5703125" bestFit="1" customWidth="1"/>
    <col min="22" max="22" width="11.7109375" bestFit="1" customWidth="1"/>
    <col min="23" max="23" width="9.140625" bestFit="1" customWidth="1"/>
    <col min="24" max="24" width="8.85546875" bestFit="1" customWidth="1"/>
    <col min="25" max="25" width="8.85546875" customWidth="1"/>
    <col min="26" max="26" width="9" bestFit="1" customWidth="1"/>
    <col min="27" max="27" width="7.7109375" customWidth="1"/>
    <col min="28" max="28" width="10.28515625" bestFit="1" customWidth="1"/>
    <col min="29" max="29" width="13.42578125" bestFit="1" customWidth="1"/>
    <col min="30" max="30" width="13.28515625" bestFit="1" customWidth="1"/>
    <col min="31" max="31" width="12.85546875" bestFit="1" customWidth="1"/>
    <col min="32" max="32" width="15.42578125" bestFit="1" customWidth="1"/>
    <col min="33" max="33" width="11.28515625" customWidth="1"/>
    <col min="34" max="34" width="3.42578125" customWidth="1"/>
    <col min="35" max="16384" width="8.85546875" hidden="1"/>
  </cols>
  <sheetData>
    <row r="1" spans="1:34" ht="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45397</v>
      </c>
      <c r="AG3" s="25"/>
      <c r="AH3" s="9"/>
    </row>
    <row r="4" spans="1:34" ht="15.75">
      <c r="A4" s="9"/>
      <c r="B4" s="11" t="s">
        <v>7</v>
      </c>
      <c r="C4" s="26"/>
      <c r="D4" s="93" t="s">
        <v>45</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April</v>
      </c>
      <c r="G9" s="155"/>
      <c r="H9" s="155"/>
      <c r="I9" s="155"/>
      <c r="J9" s="155"/>
      <c r="K9" s="155"/>
      <c r="L9" s="155"/>
      <c r="M9" s="155"/>
      <c r="N9" s="155"/>
      <c r="O9" s="155"/>
      <c r="P9" s="156"/>
      <c r="Q9" s="157" t="str">
        <f>"January to "&amp; D4</f>
        <v>January to April</v>
      </c>
      <c r="R9" s="158"/>
      <c r="S9" s="158"/>
      <c r="T9" s="158"/>
      <c r="U9" s="158"/>
      <c r="V9" s="158"/>
      <c r="W9" s="158"/>
      <c r="X9" s="158"/>
      <c r="Y9" s="158"/>
      <c r="Z9" s="158"/>
      <c r="AA9" s="159"/>
      <c r="AB9" s="157" t="s">
        <v>57</v>
      </c>
      <c r="AC9" s="158"/>
      <c r="AD9" s="158"/>
      <c r="AE9" s="158"/>
      <c r="AF9" s="160"/>
      <c r="AG9" s="123"/>
      <c r="AH9" s="123"/>
    </row>
    <row r="10" spans="1:34" s="124" customFormat="1" ht="13.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2.7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2.75">
      <c r="A13" s="123"/>
      <c r="B13" s="128"/>
      <c r="C13" s="33"/>
      <c r="D13" s="26" t="s">
        <v>5</v>
      </c>
      <c r="E13" s="32"/>
      <c r="F13" s="71">
        <v>186</v>
      </c>
      <c r="G13" s="71">
        <v>129</v>
      </c>
      <c r="H13" s="71">
        <v>136</v>
      </c>
      <c r="I13" s="71">
        <v>0</v>
      </c>
      <c r="J13" s="71">
        <v>42</v>
      </c>
      <c r="K13" s="71">
        <v>129</v>
      </c>
      <c r="L13" s="64">
        <f>IFERROR(F13/G13-1,"n/a")</f>
        <v>0.44186046511627897</v>
      </c>
      <c r="M13" s="64">
        <f>IFERROR(F13/H13-1,"n/a")</f>
        <v>0.36764705882352944</v>
      </c>
      <c r="N13" s="64" t="str">
        <f>IFERROR(F13/I13-1,"n/a")</f>
        <v>n/a</v>
      </c>
      <c r="O13" s="64">
        <f>IFERROR(F13/J13-1,"n/a")</f>
        <v>3.4285714285714288</v>
      </c>
      <c r="P13" s="60">
        <f>IFERROR(F13/K13-1,"n/a")</f>
        <v>0.44186046511627897</v>
      </c>
      <c r="Q13" s="68">
        <f>'Mar-24'!Q13+F13</f>
        <v>889</v>
      </c>
      <c r="R13" s="68">
        <f>'Mar-24'!R13+G13</f>
        <v>659</v>
      </c>
      <c r="S13" s="68">
        <f>'Mar-24'!S13+H13</f>
        <v>666</v>
      </c>
      <c r="T13" s="68">
        <f>'Mar-24'!T13+I13</f>
        <v>0</v>
      </c>
      <c r="U13" s="68">
        <f>'Mar-24'!U13+J13</f>
        <v>551</v>
      </c>
      <c r="V13" s="68">
        <f>'Mar-24'!V13+K13</f>
        <v>645</v>
      </c>
      <c r="W13" s="64">
        <f>IFERROR(Q13/R13-1,"n/a")</f>
        <v>0.34901365705614573</v>
      </c>
      <c r="X13" s="64">
        <f>IFERROR(Q13/S13-1,"n/a")</f>
        <v>0.33483483483483489</v>
      </c>
      <c r="Y13" s="64" t="str">
        <f>IFERROR(Q13/T13-1,"n/a")</f>
        <v>n/a</v>
      </c>
      <c r="Z13" s="64">
        <f>IFERROR(Q13/U13-1,"n/a")</f>
        <v>0.61343012704174238</v>
      </c>
      <c r="AA13" s="60">
        <f>IFERROR(Q13/V13-1,"n/a")</f>
        <v>0.3782945736434109</v>
      </c>
      <c r="AB13" s="68">
        <v>1630</v>
      </c>
      <c r="AC13" s="68">
        <v>1486</v>
      </c>
      <c r="AD13" s="68">
        <v>522</v>
      </c>
      <c r="AE13" s="68">
        <v>551</v>
      </c>
      <c r="AF13" s="136">
        <v>1591</v>
      </c>
      <c r="AG13" s="123"/>
      <c r="AH13" s="123"/>
    </row>
    <row r="14" spans="1:34" s="124" customFormat="1" ht="12.75">
      <c r="A14" s="123"/>
      <c r="B14" s="128"/>
      <c r="C14" s="33"/>
      <c r="D14" s="26" t="s">
        <v>11</v>
      </c>
      <c r="E14" s="32"/>
      <c r="F14" s="71">
        <v>661343</v>
      </c>
      <c r="G14" s="71">
        <v>449751</v>
      </c>
      <c r="H14" s="71">
        <v>297788</v>
      </c>
      <c r="I14" s="71">
        <v>0</v>
      </c>
      <c r="J14" s="71">
        <v>0</v>
      </c>
      <c r="K14" s="71">
        <v>394045</v>
      </c>
      <c r="L14" s="64">
        <f>IFERROR(F14/G14-1,"n/a")</f>
        <v>0.47046476828289441</v>
      </c>
      <c r="M14" s="64">
        <f>IFERROR(F14/H14-1,"n/a")</f>
        <v>1.220851746880331</v>
      </c>
      <c r="N14" s="64" t="str">
        <f>IFERROR(F14/I14-1,"n/a")</f>
        <v>n/a</v>
      </c>
      <c r="O14" s="64" t="str">
        <f>IFERROR(F14/J14-1,"n/a")</f>
        <v>n/a</v>
      </c>
      <c r="P14" s="60">
        <f>IFERROR(F14/K14-1,"n/a")</f>
        <v>0.6783438439772107</v>
      </c>
      <c r="Q14" s="68">
        <f>'Mar-24'!Q14+F14</f>
        <v>2811585</v>
      </c>
      <c r="R14" s="68">
        <f>'Mar-24'!R14+G14</f>
        <v>1987935</v>
      </c>
      <c r="S14" s="68">
        <f>'Mar-24'!S14+H14</f>
        <v>1057446</v>
      </c>
      <c r="T14" s="68">
        <f>'Mar-24'!T14+I14</f>
        <v>0</v>
      </c>
      <c r="U14" s="68">
        <f>'Mar-24'!U14+J14</f>
        <v>1092884</v>
      </c>
      <c r="V14" s="68">
        <f>'Mar-24'!V14+K14</f>
        <v>1845149</v>
      </c>
      <c r="W14" s="64">
        <f>IFERROR(Q14/R14-1,"n/a")</f>
        <v>0.41432441201548342</v>
      </c>
      <c r="X14" s="64">
        <f>IFERROR(Q14/S14-1,"n/a")</f>
        <v>1.6588449906661902</v>
      </c>
      <c r="Y14" s="64" t="str">
        <f>IFERROR(Q14/T14-1,"n/a")</f>
        <v>n/a</v>
      </c>
      <c r="Z14" s="64">
        <f>IFERROR(Q14/U14-1,"n/a")</f>
        <v>1.5726289340863255</v>
      </c>
      <c r="AA14" s="60">
        <f>IFERROR(Q14/V14-1,"n/a")</f>
        <v>0.52377125099382216</v>
      </c>
      <c r="AB14" s="68">
        <v>5232537</v>
      </c>
      <c r="AC14" s="68">
        <v>3592413</v>
      </c>
      <c r="AD14" s="68">
        <v>768312</v>
      </c>
      <c r="AE14" s="68">
        <v>1092884</v>
      </c>
      <c r="AF14" s="136">
        <v>4592479</v>
      </c>
      <c r="AG14" s="123"/>
      <c r="AH14" s="123"/>
    </row>
    <row r="15" spans="1:34" s="124" customFormat="1" ht="12.7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2.75">
      <c r="A16" s="123"/>
      <c r="B16" s="128"/>
      <c r="C16" s="33"/>
      <c r="D16" s="26" t="s">
        <v>5</v>
      </c>
      <c r="E16" s="32"/>
      <c r="F16" s="71">
        <v>51</v>
      </c>
      <c r="G16" s="71">
        <v>46</v>
      </c>
      <c r="H16" s="71">
        <v>56</v>
      </c>
      <c r="I16" s="71">
        <v>5</v>
      </c>
      <c r="J16" s="71">
        <v>0</v>
      </c>
      <c r="K16" s="71">
        <v>51</v>
      </c>
      <c r="L16" s="64">
        <f>IFERROR(F16/G16-1,"n/a")</f>
        <v>0.10869565217391308</v>
      </c>
      <c r="M16" s="64">
        <f>IFERROR(F16/H16-1,"n/a")</f>
        <v>-8.9285714285714302E-2</v>
      </c>
      <c r="N16" s="64">
        <f>IFERROR(F16/I16-1,"n/a")</f>
        <v>9.1999999999999993</v>
      </c>
      <c r="O16" s="64" t="str">
        <f>IFERROR(F16/J16-1,"n/a")</f>
        <v>n/a</v>
      </c>
      <c r="P16" s="60">
        <f>IFERROR(F16/K16-1,"n/a")</f>
        <v>0</v>
      </c>
      <c r="Q16" s="68">
        <f>'Mar-24'!Q16+F16</f>
        <v>87</v>
      </c>
      <c r="R16" s="68">
        <f>'Mar-24'!R16+G16</f>
        <v>73</v>
      </c>
      <c r="S16" s="68">
        <f>'Mar-24'!S16+H16</f>
        <v>92</v>
      </c>
      <c r="T16" s="68">
        <f>'Mar-24'!T16+I16</f>
        <v>17</v>
      </c>
      <c r="U16" s="68">
        <f>'Mar-24'!U16+J16</f>
        <v>10</v>
      </c>
      <c r="V16" s="68">
        <f>'Mar-24'!V16+K16</f>
        <v>74</v>
      </c>
      <c r="W16" s="64">
        <f>IFERROR(Q16/R16-1,"n/a")</f>
        <v>0.19178082191780832</v>
      </c>
      <c r="X16" s="64">
        <f>IFERROR(Q16/S16-1,"n/a")</f>
        <v>-5.4347826086956541E-2</v>
      </c>
      <c r="Y16" s="64">
        <f>IFERROR(Q16/T16-1,"n/a")</f>
        <v>4.117647058823529</v>
      </c>
      <c r="Z16" s="64">
        <f>IFERROR(Q16/U16-1,"n/a")</f>
        <v>7.6999999999999993</v>
      </c>
      <c r="AA16" s="60">
        <f>IFERROR(Q16/V16-1,"n/a")</f>
        <v>0.17567567567567566</v>
      </c>
      <c r="AB16" s="68">
        <v>575</v>
      </c>
      <c r="AC16" s="68">
        <v>572</v>
      </c>
      <c r="AD16" s="68">
        <v>202</v>
      </c>
      <c r="AE16" s="68">
        <v>54</v>
      </c>
      <c r="AF16" s="136">
        <v>586</v>
      </c>
      <c r="AG16" s="123"/>
      <c r="AH16" s="123"/>
    </row>
    <row r="17" spans="1:34" s="124" customFormat="1" ht="12.75">
      <c r="A17" s="123"/>
      <c r="B17" s="128"/>
      <c r="C17" s="33"/>
      <c r="D17" s="26" t="s">
        <v>11</v>
      </c>
      <c r="E17" s="32"/>
      <c r="F17" s="71">
        <v>123781</v>
      </c>
      <c r="G17" s="71">
        <v>107348</v>
      </c>
      <c r="H17" s="71">
        <v>60367</v>
      </c>
      <c r="I17" s="71">
        <v>6002</v>
      </c>
      <c r="J17" s="71">
        <v>0</v>
      </c>
      <c r="K17" s="71">
        <v>147331</v>
      </c>
      <c r="L17" s="64">
        <f>IFERROR(F17/G17-1,"n/a")</f>
        <v>0.15308156649401949</v>
      </c>
      <c r="M17" s="64">
        <f>IFERROR(F17/H17-1,"n/a")</f>
        <v>1.0504745970480562</v>
      </c>
      <c r="N17" s="64">
        <f>IFERROR(F17/I17-1,"n/a")</f>
        <v>19.623292235921358</v>
      </c>
      <c r="O17" s="64" t="str">
        <f>IFERROR(F17/J17-1,"n/a")</f>
        <v>n/a</v>
      </c>
      <c r="P17" s="60">
        <f>IFERROR(F17/K17-1,"n/a")</f>
        <v>-0.15984416042788008</v>
      </c>
      <c r="Q17" s="68">
        <f>'Mar-24'!Q17+F17</f>
        <v>252653</v>
      </c>
      <c r="R17" s="68">
        <f>'Mar-24'!R17+G17</f>
        <v>190403</v>
      </c>
      <c r="S17" s="68">
        <f>'Mar-24'!S17+H17</f>
        <v>96875</v>
      </c>
      <c r="T17" s="68">
        <f>'Mar-24'!T17+I17</f>
        <v>16105</v>
      </c>
      <c r="U17" s="68">
        <f>'Mar-24'!U17+J17</f>
        <v>41113</v>
      </c>
      <c r="V17" s="68">
        <f>'Mar-24'!V17+K17</f>
        <v>227705</v>
      </c>
      <c r="W17" s="64">
        <f>IFERROR(Q17/R17-1,"n/a")</f>
        <v>0.32693812597490579</v>
      </c>
      <c r="X17" s="64">
        <f>IFERROR(Q17/S17-1,"n/a")</f>
        <v>1.6080309677419353</v>
      </c>
      <c r="Y17" s="64">
        <f>IFERROR(Q17/T17-1,"n/a")</f>
        <v>14.687860912760012</v>
      </c>
      <c r="Z17" s="64">
        <f>IFERROR(Q17/U17-1,"n/a")</f>
        <v>5.145331160460195</v>
      </c>
      <c r="AA17" s="60">
        <f>IFERROR(Q17/V17-1,"n/a")</f>
        <v>0.10956281153246517</v>
      </c>
      <c r="AB17" s="68">
        <v>1660685</v>
      </c>
      <c r="AC17" s="68">
        <v>965963</v>
      </c>
      <c r="AD17" s="68">
        <v>301521</v>
      </c>
      <c r="AE17" s="68">
        <v>70675</v>
      </c>
      <c r="AF17" s="136">
        <v>1400932</v>
      </c>
      <c r="AG17" s="123"/>
      <c r="AH17" s="123"/>
    </row>
    <row r="18" spans="1:34" s="124" customFormat="1" ht="12.7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2.75">
      <c r="A19" s="123"/>
      <c r="B19" s="128"/>
      <c r="C19" s="33"/>
      <c r="D19" s="26" t="s">
        <v>5</v>
      </c>
      <c r="E19" s="32"/>
      <c r="F19" s="71">
        <v>52</v>
      </c>
      <c r="G19" s="71">
        <v>47</v>
      </c>
      <c r="H19" s="71">
        <v>35</v>
      </c>
      <c r="I19" s="71">
        <v>2</v>
      </c>
      <c r="J19" s="71">
        <v>0</v>
      </c>
      <c r="K19" s="71">
        <v>21</v>
      </c>
      <c r="L19" s="64">
        <f>IFERROR(F19/G19-1,"n/a")</f>
        <v>0.1063829787234043</v>
      </c>
      <c r="M19" s="64">
        <f>IFERROR(F19/H19-1,"n/a")</f>
        <v>0.48571428571428577</v>
      </c>
      <c r="N19" s="64">
        <f>IFERROR(F19/I19-1,"n/a")</f>
        <v>25</v>
      </c>
      <c r="O19" s="64" t="str">
        <f>IFERROR(F19/J19-1,"n/a")</f>
        <v>n/a</v>
      </c>
      <c r="P19" s="60">
        <f>IFERROR(F19/K19-1,"n/a")</f>
        <v>1.4761904761904763</v>
      </c>
      <c r="Q19" s="68">
        <f>'Mar-24'!Q19+F19</f>
        <v>79</v>
      </c>
      <c r="R19" s="68">
        <f>'Mar-24'!R19+G19</f>
        <v>70</v>
      </c>
      <c r="S19" s="68">
        <f>'Mar-24'!S19+H19</f>
        <v>47</v>
      </c>
      <c r="T19" s="68">
        <f>'Mar-24'!T19+I19</f>
        <v>2</v>
      </c>
      <c r="U19" s="68">
        <f>'Mar-24'!U19+J19</f>
        <v>3</v>
      </c>
      <c r="V19" s="68">
        <f>'Mar-24'!V19+K19</f>
        <v>27</v>
      </c>
      <c r="W19" s="64">
        <f>IFERROR(Q19/R19-1,"n/a")</f>
        <v>0.12857142857142856</v>
      </c>
      <c r="X19" s="64">
        <f>IFERROR(Q19/S19-1,"n/a")</f>
        <v>0.68085106382978733</v>
      </c>
      <c r="Y19" s="64">
        <f>IFERROR(Q19/T19-1,"n/a")</f>
        <v>38.5</v>
      </c>
      <c r="Z19" s="64">
        <f>IFERROR(Q19/U19-1,"n/a")</f>
        <v>25.333333333333332</v>
      </c>
      <c r="AA19" s="60">
        <f>IFERROR(Q19/V19-1,"n/a")</f>
        <v>1.925925925925926</v>
      </c>
      <c r="AB19" s="68">
        <v>708</v>
      </c>
      <c r="AC19" s="68">
        <v>658</v>
      </c>
      <c r="AD19" s="68">
        <v>47</v>
      </c>
      <c r="AE19" s="68">
        <v>9</v>
      </c>
      <c r="AF19" s="136">
        <v>290</v>
      </c>
      <c r="AG19" s="123"/>
      <c r="AH19" s="123"/>
    </row>
    <row r="20" spans="1:34" s="124" customFormat="1" ht="12.75">
      <c r="A20" s="123"/>
      <c r="B20" s="128"/>
      <c r="C20" s="33"/>
      <c r="D20" s="26" t="s">
        <v>11</v>
      </c>
      <c r="E20" s="32"/>
      <c r="F20" s="71">
        <v>63335</v>
      </c>
      <c r="G20" s="71">
        <v>66302</v>
      </c>
      <c r="H20" s="71">
        <v>32576</v>
      </c>
      <c r="I20" s="71">
        <v>0</v>
      </c>
      <c r="J20" s="71">
        <v>0</v>
      </c>
      <c r="K20" s="71">
        <v>36063</v>
      </c>
      <c r="L20" s="64">
        <f>IFERROR(F20/G20-1,"n/a")</f>
        <v>-4.4749781303731417E-2</v>
      </c>
      <c r="M20" s="64">
        <f>IFERROR(F20/H20-1,"n/a")</f>
        <v>0.9442227406679764</v>
      </c>
      <c r="N20" s="64" t="str">
        <f>IFERROR(F20/I20-1,"n/a")</f>
        <v>n/a</v>
      </c>
      <c r="O20" s="64" t="str">
        <f>IFERROR(F20/J20-1,"n/a")</f>
        <v>n/a</v>
      </c>
      <c r="P20" s="60">
        <f>IFERROR(F20/K20-1,"n/a")</f>
        <v>0.7562321492942905</v>
      </c>
      <c r="Q20" s="68">
        <f>'Mar-24'!Q20+F20</f>
        <v>103076</v>
      </c>
      <c r="R20" s="68">
        <f>'Mar-24'!R20+G20</f>
        <v>87148</v>
      </c>
      <c r="S20" s="68">
        <f>'Mar-24'!S20+H20</f>
        <v>35661</v>
      </c>
      <c r="T20" s="68">
        <f>'Mar-24'!T20+I20</f>
        <v>0</v>
      </c>
      <c r="U20" s="68">
        <f>'Mar-24'!U20+J20</f>
        <v>1753</v>
      </c>
      <c r="V20" s="68">
        <f>'Mar-24'!V20+K20</f>
        <v>42547</v>
      </c>
      <c r="W20" s="64">
        <f>IFERROR(Q20/R20-1,"n/a")</f>
        <v>0.18276954146968372</v>
      </c>
      <c r="X20" s="64">
        <f>IFERROR(Q20/S20-1,"n/a")</f>
        <v>1.890440537281624</v>
      </c>
      <c r="Y20" s="64" t="str">
        <f>IFERROR(Q20/T20-1,"n/a")</f>
        <v>n/a</v>
      </c>
      <c r="Z20" s="64">
        <f>IFERROR(Q20/U20-1,"n/a")</f>
        <v>57.799771819737593</v>
      </c>
      <c r="AA20" s="60">
        <f>IFERROR(Q20/V20-1,"n/a")</f>
        <v>1.4226384939008625</v>
      </c>
      <c r="AB20" s="68">
        <v>1277526</v>
      </c>
      <c r="AC20" s="68">
        <v>887495</v>
      </c>
      <c r="AD20" s="68">
        <v>17541</v>
      </c>
      <c r="AE20" s="68">
        <v>10046.999999999998</v>
      </c>
      <c r="AF20" s="136">
        <v>585930</v>
      </c>
      <c r="AG20" s="123"/>
      <c r="AH20" s="123"/>
    </row>
    <row r="21" spans="1:34" s="124" customFormat="1" ht="12.7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2.75">
      <c r="A22" s="123"/>
      <c r="B22" s="128"/>
      <c r="C22" s="33"/>
      <c r="D22" s="26" t="s">
        <v>5</v>
      </c>
      <c r="E22" s="34"/>
      <c r="F22" s="71">
        <v>193</v>
      </c>
      <c r="G22" s="71">
        <v>162</v>
      </c>
      <c r="H22" s="71">
        <v>100</v>
      </c>
      <c r="I22" s="71">
        <v>0</v>
      </c>
      <c r="J22" s="71">
        <v>0</v>
      </c>
      <c r="K22" s="71">
        <v>90</v>
      </c>
      <c r="L22" s="64">
        <f>IFERROR(F22/G22-1,"n/a")</f>
        <v>0.19135802469135799</v>
      </c>
      <c r="M22" s="64">
        <f>IFERROR(F22/H22-1,"n/a")</f>
        <v>0.92999999999999994</v>
      </c>
      <c r="N22" s="64" t="str">
        <f>IFERROR(F22/I22-1,"n/a")</f>
        <v>n/a</v>
      </c>
      <c r="O22" s="64" t="str">
        <f>IFERROR(F22/J22-1,"n/a")</f>
        <v>n/a</v>
      </c>
      <c r="P22" s="60">
        <f>IFERROR(F22/K22-1,"n/a")</f>
        <v>1.1444444444444444</v>
      </c>
      <c r="Q22" s="68">
        <f>'Mar-24'!Q22+F22</f>
        <v>452</v>
      </c>
      <c r="R22" s="68">
        <f>'Mar-24'!R22+G22</f>
        <v>449</v>
      </c>
      <c r="S22" s="68">
        <f>'Mar-24'!S22+H22</f>
        <v>153</v>
      </c>
      <c r="T22" s="68">
        <f>'Mar-24'!T22+I22</f>
        <v>0</v>
      </c>
      <c r="U22" s="68">
        <f>'Mar-24'!U22+J22</f>
        <v>43</v>
      </c>
      <c r="V22" s="68">
        <f>'Mar-24'!V22+K22</f>
        <v>179</v>
      </c>
      <c r="W22" s="64">
        <f>IFERROR(Q22/R22-1,"n/a")</f>
        <v>6.6815144766148027E-3</v>
      </c>
      <c r="X22" s="64">
        <f>IFERROR(Q22/S22-1,"n/a")</f>
        <v>1.9542483660130721</v>
      </c>
      <c r="Y22" s="64" t="str">
        <f>IFERROR(Q22/T22-1,"n/a")</f>
        <v>n/a</v>
      </c>
      <c r="Z22" s="64">
        <f>IFERROR(Q22/U22-1,"n/a")</f>
        <v>9.5116279069767433</v>
      </c>
      <c r="AA22" s="60">
        <f>IFERROR(Q22/V22-1,"n/a")</f>
        <v>1.5251396648044691</v>
      </c>
      <c r="AB22" s="68">
        <v>1500</v>
      </c>
      <c r="AC22" s="68">
        <v>895</v>
      </c>
      <c r="AD22" s="68">
        <v>283</v>
      </c>
      <c r="AE22" s="68">
        <v>43</v>
      </c>
      <c r="AF22" s="136">
        <v>827</v>
      </c>
      <c r="AG22" s="123"/>
      <c r="AH22" s="123"/>
    </row>
    <row r="23" spans="1:34" s="124" customFormat="1" ht="12.75">
      <c r="A23" s="123"/>
      <c r="B23" s="128"/>
      <c r="C23" s="33"/>
      <c r="D23" s="26" t="s">
        <v>11</v>
      </c>
      <c r="E23" s="32"/>
      <c r="F23" s="71">
        <v>431635</v>
      </c>
      <c r="G23" s="71">
        <v>352703</v>
      </c>
      <c r="H23" s="71">
        <v>115809</v>
      </c>
      <c r="I23" s="71">
        <v>0</v>
      </c>
      <c r="J23" s="71">
        <v>0</v>
      </c>
      <c r="K23" s="71">
        <v>212740</v>
      </c>
      <c r="L23" s="64">
        <f>IFERROR(F23/G23-1,"n/a")</f>
        <v>0.2237916887579634</v>
      </c>
      <c r="M23" s="64">
        <f>IFERROR(F23/H23-1,"n/a")</f>
        <v>2.7271282888203854</v>
      </c>
      <c r="N23" s="64" t="str">
        <f>IFERROR(F23/I23-1,"n/a")</f>
        <v>n/a</v>
      </c>
      <c r="O23" s="64" t="str">
        <f>IFERROR(F23/J23-1,"n/a")</f>
        <v>n/a</v>
      </c>
      <c r="P23" s="60">
        <f>IFERROR(F23/K23-1,"n/a")</f>
        <v>1.0289320297076245</v>
      </c>
      <c r="Q23" s="68">
        <f>'Mar-24'!Q23+F23</f>
        <v>1344690</v>
      </c>
      <c r="R23" s="68">
        <f>'Mar-24'!R23+G23</f>
        <v>1188977</v>
      </c>
      <c r="S23" s="68">
        <f>'Mar-24'!S23+H23</f>
        <v>184263</v>
      </c>
      <c r="T23" s="68">
        <f>'Mar-24'!T23+I23</f>
        <v>0</v>
      </c>
      <c r="U23" s="68">
        <f>'Mar-24'!U23+J23</f>
        <v>140552</v>
      </c>
      <c r="V23" s="68">
        <f>'Mar-24'!V23+K23</f>
        <v>464640</v>
      </c>
      <c r="W23" s="64">
        <f>IFERROR(Q23/R23-1,"n/a")</f>
        <v>0.13096384538977635</v>
      </c>
      <c r="X23" s="64">
        <f>IFERROR(Q23/S23-1,"n/a")</f>
        <v>6.297666921736865</v>
      </c>
      <c r="Y23" s="64" t="str">
        <f>IFERROR(Q23/T23-1,"n/a")</f>
        <v>n/a</v>
      </c>
      <c r="Z23" s="64">
        <f>IFERROR(Q23/U23-1,"n/a")</f>
        <v>8.5672064431669419</v>
      </c>
      <c r="AA23" s="60">
        <f>IFERROR(Q23/V23-1,"n/a")</f>
        <v>1.8940470041322315</v>
      </c>
      <c r="AB23" s="68">
        <v>4449177</v>
      </c>
      <c r="AC23" s="68">
        <v>2165161</v>
      </c>
      <c r="AD23" s="68">
        <v>465109</v>
      </c>
      <c r="AE23" s="68">
        <v>140552</v>
      </c>
      <c r="AF23" s="136">
        <v>2552942</v>
      </c>
      <c r="AG23" s="123"/>
      <c r="AH23" s="123"/>
    </row>
    <row r="24" spans="1:34" s="124" customFormat="1" ht="12.7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2.75">
      <c r="B25" s="128"/>
      <c r="C25" s="33"/>
      <c r="D25" s="26" t="s">
        <v>5</v>
      </c>
      <c r="E25" s="32"/>
      <c r="F25" s="71">
        <v>1</v>
      </c>
      <c r="G25" s="71">
        <v>1</v>
      </c>
      <c r="H25" s="71">
        <v>1</v>
      </c>
      <c r="I25" s="71">
        <v>0</v>
      </c>
      <c r="J25" s="71">
        <v>0</v>
      </c>
      <c r="K25" s="71">
        <v>1</v>
      </c>
      <c r="L25" s="64">
        <f>IFERROR(F25/G25-1,"n/a")</f>
        <v>0</v>
      </c>
      <c r="M25" s="64">
        <f>IFERROR(F25/H25-1,"n/a")</f>
        <v>0</v>
      </c>
      <c r="N25" s="64" t="str">
        <f>IFERROR(F25/I25-1,"n/a")</f>
        <v>n/a</v>
      </c>
      <c r="O25" s="64" t="str">
        <f>IFERROR(F25/J25-1,"n/a")</f>
        <v>n/a</v>
      </c>
      <c r="P25" s="60">
        <f>IFERROR(F25/K25-1,"n/a")</f>
        <v>0</v>
      </c>
      <c r="Q25" s="68">
        <f>'Mar-24'!Q25+F25</f>
        <v>1</v>
      </c>
      <c r="R25" s="68">
        <f>'Mar-24'!R25+G25</f>
        <v>1</v>
      </c>
      <c r="S25" s="68">
        <f>'Mar-24'!S25+H25</f>
        <v>1</v>
      </c>
      <c r="T25" s="68">
        <f>'Mar-24'!T25+I25</f>
        <v>0</v>
      </c>
      <c r="U25" s="68">
        <f>'Mar-24'!U25+J25</f>
        <v>0</v>
      </c>
      <c r="V25" s="68">
        <f>'Mar-24'!V25+K25</f>
        <v>1</v>
      </c>
      <c r="W25" s="64">
        <f>IFERROR(Q25/R25-1,"n/a")</f>
        <v>0</v>
      </c>
      <c r="X25" s="64">
        <f>IFERROR(Q25/S25-1,"n/a")</f>
        <v>0</v>
      </c>
      <c r="Y25" s="64" t="str">
        <f>IFERROR(Q25/T25-1,"n/a")</f>
        <v>n/a</v>
      </c>
      <c r="Z25" s="64" t="str">
        <f>IFERROR(Q25/U25-1,"n/a")</f>
        <v>n/a</v>
      </c>
      <c r="AA25" s="60">
        <f>IFERROR(Q25/V25-1,"n/a")</f>
        <v>0</v>
      </c>
      <c r="AB25" s="68">
        <v>21</v>
      </c>
      <c r="AC25" s="68">
        <v>9</v>
      </c>
      <c r="AD25" s="68">
        <v>0</v>
      </c>
      <c r="AE25" s="68">
        <v>0</v>
      </c>
      <c r="AF25" s="136">
        <v>16</v>
      </c>
      <c r="AG25" s="123"/>
      <c r="AH25" s="123"/>
    </row>
    <row r="26" spans="1:34" s="124" customFormat="1" ht="12.75">
      <c r="A26" s="123"/>
      <c r="B26" s="128"/>
      <c r="C26" s="33"/>
      <c r="D26" s="26" t="s">
        <v>11</v>
      </c>
      <c r="E26" s="32"/>
      <c r="F26" s="71">
        <v>4131</v>
      </c>
      <c r="G26" s="71">
        <v>2258</v>
      </c>
      <c r="H26" s="71">
        <v>925</v>
      </c>
      <c r="I26" s="71">
        <v>0</v>
      </c>
      <c r="J26" s="71">
        <v>0</v>
      </c>
      <c r="K26" s="71">
        <v>1059</v>
      </c>
      <c r="L26" s="64">
        <f>IFERROR(F26/G26-1,"n/a")</f>
        <v>0.82949512843224094</v>
      </c>
      <c r="M26" s="64">
        <f>IFERROR(F26/H26-1,"n/a")</f>
        <v>3.4659459459459461</v>
      </c>
      <c r="N26" s="64" t="str">
        <f>IFERROR(F26/I26-1,"n/a")</f>
        <v>n/a</v>
      </c>
      <c r="O26" s="64" t="str">
        <f>IFERROR(F26/J26-1,"n/a")</f>
        <v>n/a</v>
      </c>
      <c r="P26" s="60">
        <f>IFERROR(F26/K26-1,"n/a")</f>
        <v>2.9008498583569406</v>
      </c>
      <c r="Q26" s="68">
        <f>'Mar-24'!Q26+F26</f>
        <v>4131</v>
      </c>
      <c r="R26" s="68">
        <f>'Mar-24'!R26+G26</f>
        <v>2258</v>
      </c>
      <c r="S26" s="68">
        <f>'Mar-24'!S26+H26</f>
        <v>925</v>
      </c>
      <c r="T26" s="68">
        <f>'Mar-24'!T26+I26</f>
        <v>0</v>
      </c>
      <c r="U26" s="68">
        <f>'Mar-24'!U26+J26</f>
        <v>0</v>
      </c>
      <c r="V26" s="68">
        <f>'Mar-24'!V26+K26</f>
        <v>1059</v>
      </c>
      <c r="W26" s="64">
        <f>IFERROR(Q26/R26-1,"n/a")</f>
        <v>0.82949512843224094</v>
      </c>
      <c r="X26" s="64">
        <f>IFERROR(Q26/S26-1,"n/a")</f>
        <v>3.4659459459459461</v>
      </c>
      <c r="Y26" s="64" t="str">
        <f>IFERROR(Q26/T26-1,"n/a")</f>
        <v>n/a</v>
      </c>
      <c r="Z26" s="64" t="str">
        <f>IFERROR(Q26/U26-1,"n/a")</f>
        <v>n/a</v>
      </c>
      <c r="AA26" s="60">
        <f>IFERROR(Q26/V26-1,"n/a")</f>
        <v>2.9008498583569406</v>
      </c>
      <c r="AB26" s="68">
        <v>38626</v>
      </c>
      <c r="AC26" s="68">
        <v>15637</v>
      </c>
      <c r="AD26" s="68">
        <v>0</v>
      </c>
      <c r="AE26" s="68">
        <v>0</v>
      </c>
      <c r="AF26" s="138">
        <v>20248</v>
      </c>
      <c r="AG26" s="123"/>
      <c r="AH26" s="123"/>
    </row>
    <row r="27" spans="1:34" s="124" customFormat="1" ht="13.5" thickBot="1">
      <c r="A27" s="123"/>
      <c r="B27" s="128"/>
      <c r="C27" s="35" t="s">
        <v>12</v>
      </c>
      <c r="D27" s="36"/>
      <c r="E27" s="37"/>
      <c r="F27" s="75">
        <f t="shared" ref="F27:K28" si="0">F13+F16+F19+F22+F25</f>
        <v>483</v>
      </c>
      <c r="G27" s="75">
        <f t="shared" si="0"/>
        <v>385</v>
      </c>
      <c r="H27" s="75">
        <f t="shared" si="0"/>
        <v>328</v>
      </c>
      <c r="I27" s="75">
        <f t="shared" si="0"/>
        <v>7</v>
      </c>
      <c r="J27" s="75">
        <f t="shared" si="0"/>
        <v>42</v>
      </c>
      <c r="K27" s="75">
        <f t="shared" si="0"/>
        <v>292</v>
      </c>
      <c r="L27" s="66">
        <f>IFERROR(F27/G27-1,"n/a")</f>
        <v>0.25454545454545463</v>
      </c>
      <c r="M27" s="66">
        <f>IFERROR(F27/H27-1,"n/a")</f>
        <v>0.47256097560975618</v>
      </c>
      <c r="N27" s="66">
        <f>IFERROR(F27/I27-1,"n/a")</f>
        <v>68</v>
      </c>
      <c r="O27" s="66">
        <f>IFERROR(F27/J27-1,"n/a")</f>
        <v>10.5</v>
      </c>
      <c r="P27" s="62">
        <f>IFERROR(F27/K27-1,"n/a")</f>
        <v>0.65410958904109595</v>
      </c>
      <c r="Q27" s="75">
        <f t="shared" ref="Q27:V28" si="1">Q13+Q16+Q19+Q22+Q25</f>
        <v>1508</v>
      </c>
      <c r="R27" s="75">
        <f t="shared" si="1"/>
        <v>1252</v>
      </c>
      <c r="S27" s="75">
        <f t="shared" si="1"/>
        <v>959</v>
      </c>
      <c r="T27" s="75">
        <f t="shared" si="1"/>
        <v>19</v>
      </c>
      <c r="U27" s="75">
        <f t="shared" si="1"/>
        <v>607</v>
      </c>
      <c r="V27" s="75">
        <f t="shared" si="1"/>
        <v>926</v>
      </c>
      <c r="W27" s="66">
        <f>IFERROR(Q27/R27-1,"n/a")</f>
        <v>0.20447284345047922</v>
      </c>
      <c r="X27" s="66">
        <f>IFERROR(Q27/S27-1,"n/a")</f>
        <v>0.57247132429614189</v>
      </c>
      <c r="Y27" s="66">
        <f>IFERROR(Q27/T27-1,"n/a")</f>
        <v>78.368421052631575</v>
      </c>
      <c r="Z27" s="66">
        <f>IFERROR(Q27/U27-1,"n/a")</f>
        <v>1.4843492586490941</v>
      </c>
      <c r="AA27" s="62">
        <f>IFERROR(Q27/V27-1,"n/a")</f>
        <v>0.62850971922246224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4.25" thickTop="1" thickBot="1">
      <c r="A28" s="123"/>
      <c r="B28" s="128"/>
      <c r="C28" s="38" t="s">
        <v>13</v>
      </c>
      <c r="D28" s="39"/>
      <c r="E28" s="40"/>
      <c r="F28" s="76">
        <f t="shared" si="0"/>
        <v>1284225</v>
      </c>
      <c r="G28" s="76">
        <f t="shared" si="0"/>
        <v>978362</v>
      </c>
      <c r="H28" s="76">
        <f t="shared" si="0"/>
        <v>507465</v>
      </c>
      <c r="I28" s="76">
        <f t="shared" si="0"/>
        <v>6002</v>
      </c>
      <c r="J28" s="76">
        <f t="shared" si="0"/>
        <v>0</v>
      </c>
      <c r="K28" s="76">
        <f t="shared" si="0"/>
        <v>791238</v>
      </c>
      <c r="L28" s="67">
        <f>IFERROR(F28/G28-1,"n/a")</f>
        <v>0.31262763680519079</v>
      </c>
      <c r="M28" s="67">
        <f>IFERROR(F28/H28-1,"n/a")</f>
        <v>1.5306671396056872</v>
      </c>
      <c r="N28" s="67">
        <f>IFERROR(F28/I28-1,"n/a")</f>
        <v>212.96617794068644</v>
      </c>
      <c r="O28" s="67" t="str">
        <f>IFERROR(F28/J28-1,"n/a")</f>
        <v>n/a</v>
      </c>
      <c r="P28" s="63">
        <f>IFERROR(F28/K28-1,"n/a")</f>
        <v>0.62305779044990262</v>
      </c>
      <c r="Q28" s="76">
        <f t="shared" si="1"/>
        <v>4516135</v>
      </c>
      <c r="R28" s="76">
        <f t="shared" si="1"/>
        <v>3456721</v>
      </c>
      <c r="S28" s="76">
        <f t="shared" si="1"/>
        <v>1375170</v>
      </c>
      <c r="T28" s="76">
        <f t="shared" si="1"/>
        <v>16105</v>
      </c>
      <c r="U28" s="76">
        <f t="shared" si="1"/>
        <v>1276302</v>
      </c>
      <c r="V28" s="76">
        <f t="shared" si="1"/>
        <v>2581100</v>
      </c>
      <c r="W28" s="67">
        <f>IFERROR(Q28/R28-1,"n/a")</f>
        <v>0.3064794642090003</v>
      </c>
      <c r="X28" s="67">
        <f>IFERROR(Q28/S28-1,"n/a")</f>
        <v>2.2840557894660298</v>
      </c>
      <c r="Y28" s="67">
        <f>IFERROR(Q28/T28-1,"n/a")</f>
        <v>279.41819310773053</v>
      </c>
      <c r="Z28" s="67">
        <f>IFERROR(Q28/U28-1,"n/a")</f>
        <v>2.5384532814333913</v>
      </c>
      <c r="AA28" s="63">
        <f>IFERROR(Q28/V28-1,"n/a")</f>
        <v>0.74969392894502351</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2"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1.2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2.7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2.7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April</v>
      </c>
      <c r="G33" s="158"/>
      <c r="H33" s="158"/>
      <c r="I33" s="158"/>
      <c r="J33" s="158"/>
      <c r="K33" s="158"/>
      <c r="L33" s="158"/>
      <c r="M33" s="158"/>
      <c r="N33" s="158"/>
      <c r="O33" s="158"/>
      <c r="P33" s="159"/>
      <c r="Q33" s="161" t="s">
        <v>129</v>
      </c>
      <c r="R33" s="162"/>
      <c r="S33" s="162"/>
      <c r="T33" s="162"/>
      <c r="U33" s="162"/>
      <c r="V33" s="162"/>
      <c r="W33" s="162"/>
      <c r="X33" s="162"/>
      <c r="Y33" s="162"/>
      <c r="Z33" s="162"/>
      <c r="AA33" s="163"/>
      <c r="AB33" s="161" t="s">
        <v>58</v>
      </c>
      <c r="AC33" s="162"/>
      <c r="AD33" s="162"/>
      <c r="AE33" s="162"/>
      <c r="AF33" s="164"/>
    </row>
    <row r="34" spans="1:34" s="124" customFormat="1" ht="11.2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t="s">
        <v>130</v>
      </c>
      <c r="R35" s="53" t="s">
        <v>115</v>
      </c>
      <c r="S35" s="53" t="s">
        <v>53</v>
      </c>
      <c r="T35" s="52" t="s">
        <v>54</v>
      </c>
      <c r="U35" s="52" t="s">
        <v>59</v>
      </c>
      <c r="V35" s="52" t="s">
        <v>64</v>
      </c>
      <c r="W35" s="53" t="s">
        <v>131</v>
      </c>
      <c r="X35" s="53" t="s">
        <v>116</v>
      </c>
      <c r="Y35" s="53" t="s">
        <v>117</v>
      </c>
      <c r="Z35" s="53" t="s">
        <v>118</v>
      </c>
      <c r="AA35" s="57" t="s">
        <v>119</v>
      </c>
      <c r="AB35" s="148"/>
      <c r="AC35" s="53" t="s">
        <v>53</v>
      </c>
      <c r="AD35" s="53" t="s">
        <v>54</v>
      </c>
      <c r="AE35" s="53" t="s">
        <v>65</v>
      </c>
      <c r="AF35" s="57" t="s">
        <v>73</v>
      </c>
      <c r="AH35" s="123"/>
    </row>
    <row r="36" spans="1:34" s="124" customFormat="1" ht="11.2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1.25">
      <c r="A37" s="123"/>
      <c r="B37" s="123"/>
      <c r="C37" s="33"/>
      <c r="D37" s="26" t="s">
        <v>5</v>
      </c>
      <c r="E37" s="32"/>
      <c r="F37" s="74">
        <f t="shared" ref="F37:K38" si="3">F13</f>
        <v>186</v>
      </c>
      <c r="G37" s="74">
        <f t="shared" si="3"/>
        <v>129</v>
      </c>
      <c r="H37" s="74">
        <f t="shared" si="3"/>
        <v>136</v>
      </c>
      <c r="I37" s="74">
        <f t="shared" si="3"/>
        <v>0</v>
      </c>
      <c r="J37" s="74">
        <f t="shared" si="3"/>
        <v>42</v>
      </c>
      <c r="K37" s="74">
        <f t="shared" si="3"/>
        <v>129</v>
      </c>
      <c r="L37" s="64">
        <f>IFERROR(F37/G37-1,"n/a")</f>
        <v>0.44186046511627897</v>
      </c>
      <c r="M37" s="64">
        <f>IFERROR(F37/H37-1,"n/a")</f>
        <v>0.36764705882352944</v>
      </c>
      <c r="N37" s="64" t="str">
        <f>IFERROR(F37/I37-1,"n/a")</f>
        <v>n/a</v>
      </c>
      <c r="O37" s="64">
        <f>IFERROR(F37/J37-1,"n/a")</f>
        <v>3.4285714285714288</v>
      </c>
      <c r="P37" s="60">
        <f>IFERROR(F37/K37-1,"n/a")</f>
        <v>0.44186046511627897</v>
      </c>
      <c r="Q37" s="74">
        <f t="shared" ref="Q37:V38" si="4">F37</f>
        <v>186</v>
      </c>
      <c r="R37" s="74">
        <f t="shared" si="4"/>
        <v>129</v>
      </c>
      <c r="S37" s="74">
        <f t="shared" si="4"/>
        <v>136</v>
      </c>
      <c r="T37" s="74">
        <f t="shared" si="4"/>
        <v>0</v>
      </c>
      <c r="U37" s="74">
        <f t="shared" si="4"/>
        <v>42</v>
      </c>
      <c r="V37" s="74">
        <f t="shared" si="4"/>
        <v>129</v>
      </c>
      <c r="W37" s="120">
        <f>IFERROR(Q37/R37-1,"n/a")</f>
        <v>0.44186046511627897</v>
      </c>
      <c r="X37" s="120">
        <f>IFERROR(R37/S37-1,"n/a")</f>
        <v>-5.1470588235294157E-2</v>
      </c>
      <c r="Y37" s="120" t="str">
        <f>IFERROR(R37/T37-1,"n/a")</f>
        <v>n/a</v>
      </c>
      <c r="Z37" s="120">
        <f>IFERROR(R37/U37-1,"n/a")</f>
        <v>2.0714285714285716</v>
      </c>
      <c r="AA37" s="121">
        <f>IFERROR(R37/V37-1,"n/a")</f>
        <v>0</v>
      </c>
      <c r="AB37" s="150"/>
      <c r="AC37" s="89">
        <v>1486</v>
      </c>
      <c r="AD37" s="89">
        <v>1052</v>
      </c>
      <c r="AE37" s="70">
        <v>551</v>
      </c>
      <c r="AF37" s="78">
        <v>1584</v>
      </c>
      <c r="AH37" s="123"/>
    </row>
    <row r="38" spans="1:34" s="124" customFormat="1" ht="11.25">
      <c r="A38" s="123"/>
      <c r="B38" s="123"/>
      <c r="C38" s="33"/>
      <c r="D38" s="26" t="s">
        <v>11</v>
      </c>
      <c r="E38" s="32"/>
      <c r="F38" s="74">
        <f t="shared" si="3"/>
        <v>661343</v>
      </c>
      <c r="G38" s="74">
        <f t="shared" si="3"/>
        <v>449751</v>
      </c>
      <c r="H38" s="74">
        <f t="shared" si="3"/>
        <v>297788</v>
      </c>
      <c r="I38" s="74">
        <f t="shared" si="3"/>
        <v>0</v>
      </c>
      <c r="J38" s="74">
        <f t="shared" si="3"/>
        <v>0</v>
      </c>
      <c r="K38" s="74">
        <f t="shared" si="3"/>
        <v>394045</v>
      </c>
      <c r="L38" s="64">
        <f>IFERROR(F38/G38-1,"n/a")</f>
        <v>0.47046476828289441</v>
      </c>
      <c r="M38" s="64">
        <f>IFERROR(F38/H38-1,"n/a")</f>
        <v>1.220851746880331</v>
      </c>
      <c r="N38" s="64" t="str">
        <f>IFERROR(F38/I38-1,"n/a")</f>
        <v>n/a</v>
      </c>
      <c r="O38" s="64" t="str">
        <f>IFERROR(F38/J38-1,"n/a")</f>
        <v>n/a</v>
      </c>
      <c r="P38" s="60">
        <f>IFERROR(F38/K38-1,"n/a")</f>
        <v>0.6783438439772107</v>
      </c>
      <c r="Q38" s="74">
        <f t="shared" si="4"/>
        <v>661343</v>
      </c>
      <c r="R38" s="74">
        <f t="shared" si="4"/>
        <v>449751</v>
      </c>
      <c r="S38" s="74">
        <f t="shared" si="4"/>
        <v>297788</v>
      </c>
      <c r="T38" s="74">
        <f t="shared" si="4"/>
        <v>0</v>
      </c>
      <c r="U38" s="74">
        <f t="shared" si="4"/>
        <v>0</v>
      </c>
      <c r="V38" s="74">
        <f t="shared" si="4"/>
        <v>394045</v>
      </c>
      <c r="W38" s="120">
        <f>IFERROR(Q38/R38-1,"n/a")</f>
        <v>0.47046476828289441</v>
      </c>
      <c r="X38" s="120">
        <f>IFERROR(R38/S38-1,"n/a")</f>
        <v>0.51030598949588302</v>
      </c>
      <c r="Y38" s="120" t="str">
        <f>IFERROR(R38/T38-1,"n/a")</f>
        <v>n/a</v>
      </c>
      <c r="Z38" s="120" t="str">
        <f>IFERROR(R38/U38-1,"n/a")</f>
        <v>n/a</v>
      </c>
      <c r="AA38" s="121">
        <f>IFERROR(R38/V38-1,"n/a")</f>
        <v>0.14136964052329049</v>
      </c>
      <c r="AB38" s="150"/>
      <c r="AC38" s="89">
        <v>4370939</v>
      </c>
      <c r="AD38" s="89">
        <v>1527970</v>
      </c>
      <c r="AE38" s="84">
        <v>1092884</v>
      </c>
      <c r="AF38" s="78">
        <v>4234259</v>
      </c>
      <c r="AH38" s="123"/>
    </row>
    <row r="39" spans="1:34" s="124" customFormat="1" ht="11.25">
      <c r="A39" s="123"/>
      <c r="B39" s="123"/>
      <c r="C39" s="31" t="s">
        <v>109</v>
      </c>
      <c r="D39" s="26"/>
      <c r="E39" s="32"/>
      <c r="F39" s="26"/>
      <c r="G39" s="26"/>
      <c r="H39" s="26"/>
      <c r="I39" s="26"/>
      <c r="J39" s="26"/>
      <c r="K39" s="26"/>
      <c r="L39" s="64"/>
      <c r="M39" s="64"/>
      <c r="N39" s="64"/>
      <c r="O39" s="64"/>
      <c r="P39" s="61"/>
      <c r="Q39" s="26"/>
      <c r="R39" s="26"/>
      <c r="S39" s="26"/>
      <c r="T39" s="26"/>
      <c r="U39" s="26"/>
      <c r="V39" s="26"/>
      <c r="W39" s="65"/>
      <c r="X39" s="65"/>
      <c r="Y39" s="65"/>
      <c r="Z39" s="65"/>
      <c r="AA39" s="61"/>
      <c r="AB39" s="151"/>
      <c r="AC39" s="90"/>
      <c r="AD39" s="90"/>
      <c r="AE39" s="44"/>
      <c r="AF39" s="79"/>
      <c r="AH39" s="123"/>
    </row>
    <row r="40" spans="1:34" s="124" customFormat="1" ht="11.25">
      <c r="A40" s="123"/>
      <c r="B40" s="123"/>
      <c r="C40" s="33"/>
      <c r="D40" s="26" t="s">
        <v>5</v>
      </c>
      <c r="E40" s="32"/>
      <c r="F40" s="74">
        <f t="shared" ref="F40:K41" si="5">F16</f>
        <v>51</v>
      </c>
      <c r="G40" s="74">
        <f t="shared" si="5"/>
        <v>46</v>
      </c>
      <c r="H40" s="74">
        <f t="shared" si="5"/>
        <v>56</v>
      </c>
      <c r="I40" s="74">
        <f t="shared" si="5"/>
        <v>5</v>
      </c>
      <c r="J40" s="74">
        <f t="shared" si="5"/>
        <v>0</v>
      </c>
      <c r="K40" s="74">
        <f t="shared" si="5"/>
        <v>51</v>
      </c>
      <c r="L40" s="64">
        <f>IFERROR(F40/G40-1,"n/a")</f>
        <v>0.10869565217391308</v>
      </c>
      <c r="M40" s="64">
        <f>IFERROR(F40/H40-1,"n/a")</f>
        <v>-8.9285714285714302E-2</v>
      </c>
      <c r="N40" s="64">
        <f>IFERROR(F40/I40-1,"n/a")</f>
        <v>9.1999999999999993</v>
      </c>
      <c r="O40" s="64" t="str">
        <f>IFERROR(F40/J40-1,"n/a")</f>
        <v>n/a</v>
      </c>
      <c r="P40" s="60">
        <f>IFERROR(F40/K40-1,"n/a")</f>
        <v>0</v>
      </c>
      <c r="Q40" s="74">
        <f t="shared" ref="Q40:V41" si="6">F40</f>
        <v>51</v>
      </c>
      <c r="R40" s="74">
        <f t="shared" si="6"/>
        <v>46</v>
      </c>
      <c r="S40" s="74">
        <f t="shared" si="6"/>
        <v>56</v>
      </c>
      <c r="T40" s="74">
        <f t="shared" si="6"/>
        <v>5</v>
      </c>
      <c r="U40" s="74">
        <f t="shared" si="6"/>
        <v>0</v>
      </c>
      <c r="V40" s="74">
        <f t="shared" si="6"/>
        <v>51</v>
      </c>
      <c r="W40" s="120">
        <f>IFERROR(Q40/R40-1,"n/a")</f>
        <v>0.10869565217391308</v>
      </c>
      <c r="X40" s="120">
        <f>IFERROR(R40/S40-1,"n/a")</f>
        <v>-0.1785714285714286</v>
      </c>
      <c r="Y40" s="120">
        <f>IFERROR(R40/T40-1,"n/a")</f>
        <v>8.1999999999999993</v>
      </c>
      <c r="Z40" s="120" t="str">
        <f>IFERROR(R40/U40-1,"n/a")</f>
        <v>n/a</v>
      </c>
      <c r="AA40" s="121">
        <f>IFERROR(R40/V40-1,"n/a")</f>
        <v>-9.8039215686274495E-2</v>
      </c>
      <c r="AB40" s="150"/>
      <c r="AC40" s="89">
        <v>563</v>
      </c>
      <c r="AD40" s="89">
        <v>226</v>
      </c>
      <c r="AE40" s="70">
        <v>66</v>
      </c>
      <c r="AF40" s="78">
        <v>573</v>
      </c>
      <c r="AH40" s="123"/>
    </row>
    <row r="41" spans="1:34" s="124" customFormat="1" ht="11.25">
      <c r="A41" s="123"/>
      <c r="B41" s="123"/>
      <c r="C41" s="33"/>
      <c r="D41" s="26" t="s">
        <v>11</v>
      </c>
      <c r="E41" s="32"/>
      <c r="F41" s="74">
        <f t="shared" si="5"/>
        <v>123781</v>
      </c>
      <c r="G41" s="74">
        <f t="shared" si="5"/>
        <v>107348</v>
      </c>
      <c r="H41" s="74">
        <f t="shared" si="5"/>
        <v>60367</v>
      </c>
      <c r="I41" s="74">
        <f t="shared" si="5"/>
        <v>6002</v>
      </c>
      <c r="J41" s="74">
        <f t="shared" si="5"/>
        <v>0</v>
      </c>
      <c r="K41" s="74">
        <f t="shared" si="5"/>
        <v>147331</v>
      </c>
      <c r="L41" s="64">
        <f>IFERROR(F41/G41-1,"n/a")</f>
        <v>0.15308156649401949</v>
      </c>
      <c r="M41" s="64">
        <f>IFERROR(F41/H41-1,"n/a")</f>
        <v>1.0504745970480562</v>
      </c>
      <c r="N41" s="64">
        <f>IFERROR(F41/I41-1,"n/a")</f>
        <v>19.623292235921358</v>
      </c>
      <c r="O41" s="64" t="str">
        <f>IFERROR(F41/J41-1,"n/a")</f>
        <v>n/a</v>
      </c>
      <c r="P41" s="60">
        <f>IFERROR(F41/K41-1,"n/a")</f>
        <v>-0.15984416042788008</v>
      </c>
      <c r="Q41" s="74">
        <f t="shared" si="6"/>
        <v>123781</v>
      </c>
      <c r="R41" s="74">
        <f t="shared" si="6"/>
        <v>107348</v>
      </c>
      <c r="S41" s="74">
        <f t="shared" si="6"/>
        <v>60367</v>
      </c>
      <c r="T41" s="74">
        <f t="shared" si="6"/>
        <v>6002</v>
      </c>
      <c r="U41" s="74">
        <f t="shared" si="6"/>
        <v>0</v>
      </c>
      <c r="V41" s="74">
        <f t="shared" si="6"/>
        <v>147331</v>
      </c>
      <c r="W41" s="120">
        <f>IFERROR(Q41/R41-1,"n/a")</f>
        <v>0.15308156649401949</v>
      </c>
      <c r="X41" s="120">
        <f>IFERROR(R41/S41-1,"n/a")</f>
        <v>0.7782563321019762</v>
      </c>
      <c r="Y41" s="120">
        <f>IFERROR(R41/T41-1,"n/a")</f>
        <v>16.885371542819062</v>
      </c>
      <c r="Z41" s="120" t="str">
        <f>IFERROR(R41/U41-1,"n/a")</f>
        <v>n/a</v>
      </c>
      <c r="AA41" s="121">
        <f>IFERROR(R41/V41-1,"n/a")</f>
        <v>-0.27138212596127087</v>
      </c>
      <c r="AB41" s="150"/>
      <c r="AC41" s="89">
        <v>1012510</v>
      </c>
      <c r="AD41" s="89">
        <v>327926</v>
      </c>
      <c r="AE41" s="84">
        <v>80778</v>
      </c>
      <c r="AF41" s="78">
        <v>1361671</v>
      </c>
      <c r="AH41" s="123"/>
    </row>
    <row r="42" spans="1:34" s="124" customFormat="1" ht="11.25">
      <c r="A42" s="123"/>
      <c r="B42" s="123"/>
      <c r="C42" s="31" t="s">
        <v>110</v>
      </c>
      <c r="D42" s="26"/>
      <c r="E42" s="32"/>
      <c r="F42" s="87"/>
      <c r="G42" s="87"/>
      <c r="H42" s="87"/>
      <c r="I42" s="87"/>
      <c r="J42" s="87"/>
      <c r="K42" s="72"/>
      <c r="L42" s="64"/>
      <c r="M42" s="64"/>
      <c r="N42" s="64"/>
      <c r="O42" s="64"/>
      <c r="P42" s="60"/>
      <c r="Q42" s="87"/>
      <c r="R42" s="87"/>
      <c r="S42" s="87"/>
      <c r="T42" s="87"/>
      <c r="U42" s="87"/>
      <c r="V42" s="72"/>
      <c r="W42" s="64"/>
      <c r="X42" s="64"/>
      <c r="Y42" s="64"/>
      <c r="Z42" s="64"/>
      <c r="AA42" s="60"/>
      <c r="AB42" s="150"/>
      <c r="AC42" s="90"/>
      <c r="AD42" s="90"/>
      <c r="AE42" s="44"/>
      <c r="AF42" s="79"/>
      <c r="AH42" s="123"/>
    </row>
    <row r="43" spans="1:34" s="124" customFormat="1" ht="11.25">
      <c r="A43" s="123"/>
      <c r="B43" s="123"/>
      <c r="C43" s="33"/>
      <c r="D43" s="26" t="s">
        <v>5</v>
      </c>
      <c r="E43" s="32"/>
      <c r="F43" s="74">
        <f t="shared" ref="F43:K44" si="7">F19</f>
        <v>52</v>
      </c>
      <c r="G43" s="74">
        <f t="shared" si="7"/>
        <v>47</v>
      </c>
      <c r="H43" s="74">
        <f t="shared" si="7"/>
        <v>35</v>
      </c>
      <c r="I43" s="74">
        <f t="shared" si="7"/>
        <v>2</v>
      </c>
      <c r="J43" s="74">
        <f t="shared" si="7"/>
        <v>0</v>
      </c>
      <c r="K43" s="74">
        <f t="shared" si="7"/>
        <v>21</v>
      </c>
      <c r="L43" s="64">
        <f>IFERROR(F43/G43-1,"n/a")</f>
        <v>0.1063829787234043</v>
      </c>
      <c r="M43" s="64">
        <f>IFERROR(F43/H43-1,"n/a")</f>
        <v>0.48571428571428577</v>
      </c>
      <c r="N43" s="64">
        <f>IFERROR(F43/I43-1,"n/a")</f>
        <v>25</v>
      </c>
      <c r="O43" s="64" t="str">
        <f>IFERROR(F43/J43-1,"n/a")</f>
        <v>n/a</v>
      </c>
      <c r="P43" s="60">
        <f>IFERROR(F43/K43-1,"n/a")</f>
        <v>1.4761904761904763</v>
      </c>
      <c r="Q43" s="74">
        <f t="shared" ref="Q43:V44" si="8">F43</f>
        <v>52</v>
      </c>
      <c r="R43" s="74">
        <f t="shared" si="8"/>
        <v>47</v>
      </c>
      <c r="S43" s="74">
        <f t="shared" si="8"/>
        <v>35</v>
      </c>
      <c r="T43" s="74">
        <f t="shared" si="8"/>
        <v>2</v>
      </c>
      <c r="U43" s="74">
        <f t="shared" si="8"/>
        <v>0</v>
      </c>
      <c r="V43" s="74">
        <f t="shared" si="8"/>
        <v>21</v>
      </c>
      <c r="W43" s="120">
        <f>IFERROR(Q43/R43-1,"n/a")</f>
        <v>0.1063829787234043</v>
      </c>
      <c r="X43" s="120">
        <f>IFERROR(R43/S43-1,"n/a")</f>
        <v>0.34285714285714275</v>
      </c>
      <c r="Y43" s="120">
        <f>IFERROR(R43/T43-1,"n/a")</f>
        <v>22.5</v>
      </c>
      <c r="Z43" s="120" t="str">
        <f>IFERROR(R43/U43-1,"n/a")</f>
        <v>n/a</v>
      </c>
      <c r="AA43" s="121">
        <f>IFERROR(R43/V43-1,"n/a")</f>
        <v>1.2380952380952381</v>
      </c>
      <c r="AB43" s="150"/>
      <c r="AC43" s="89">
        <v>669</v>
      </c>
      <c r="AD43" s="89">
        <v>59</v>
      </c>
      <c r="AE43" s="70">
        <v>9</v>
      </c>
      <c r="AF43" s="78">
        <v>287</v>
      </c>
      <c r="AH43" s="123"/>
    </row>
    <row r="44" spans="1:34" s="124" customFormat="1" ht="11.25">
      <c r="A44" s="123"/>
      <c r="B44" s="123"/>
      <c r="C44" s="33"/>
      <c r="D44" s="26" t="s">
        <v>11</v>
      </c>
      <c r="E44" s="32"/>
      <c r="F44" s="74">
        <f t="shared" si="7"/>
        <v>63335</v>
      </c>
      <c r="G44" s="74">
        <f t="shared" si="7"/>
        <v>66302</v>
      </c>
      <c r="H44" s="74">
        <f t="shared" si="7"/>
        <v>32576</v>
      </c>
      <c r="I44" s="74">
        <f t="shared" si="7"/>
        <v>0</v>
      </c>
      <c r="J44" s="74">
        <f t="shared" si="7"/>
        <v>0</v>
      </c>
      <c r="K44" s="74">
        <f t="shared" si="7"/>
        <v>36063</v>
      </c>
      <c r="L44" s="64">
        <f>IFERROR(F44/G44-1,"n/a")</f>
        <v>-4.4749781303731417E-2</v>
      </c>
      <c r="M44" s="64">
        <f>IFERROR(F44/H44-1,"n/a")</f>
        <v>0.9442227406679764</v>
      </c>
      <c r="N44" s="64" t="str">
        <f>IFERROR(F44/I44-1,"n/a")</f>
        <v>n/a</v>
      </c>
      <c r="O44" s="64" t="str">
        <f>IFERROR(F44/J44-1,"n/a")</f>
        <v>n/a</v>
      </c>
      <c r="P44" s="60">
        <f>IFERROR(F44/K44-1,"n/a")</f>
        <v>0.7562321492942905</v>
      </c>
      <c r="Q44" s="74">
        <f t="shared" si="8"/>
        <v>63335</v>
      </c>
      <c r="R44" s="74">
        <f t="shared" si="8"/>
        <v>66302</v>
      </c>
      <c r="S44" s="74">
        <f t="shared" si="8"/>
        <v>32576</v>
      </c>
      <c r="T44" s="74">
        <f t="shared" si="8"/>
        <v>0</v>
      </c>
      <c r="U44" s="74">
        <f t="shared" si="8"/>
        <v>0</v>
      </c>
      <c r="V44" s="74">
        <f t="shared" si="8"/>
        <v>36063</v>
      </c>
      <c r="W44" s="120">
        <f>IFERROR(Q44/R44-1,"n/a")</f>
        <v>-4.4749781303731417E-2</v>
      </c>
      <c r="X44" s="120">
        <f>IFERROR(R44/S44-1,"n/a")</f>
        <v>1.0353020628683693</v>
      </c>
      <c r="Y44" s="120" t="str">
        <f>IFERROR(R44/T44-1,"n/a")</f>
        <v>n/a</v>
      </c>
      <c r="Z44" s="120" t="str">
        <f>IFERROR(R44/U44-1,"n/a")</f>
        <v>n/a</v>
      </c>
      <c r="AA44" s="121">
        <f>IFERROR(R44/V44-1,"n/a")</f>
        <v>0.83850483875440207</v>
      </c>
      <c r="AB44" s="150"/>
      <c r="AC44" s="82">
        <v>905256</v>
      </c>
      <c r="AD44" s="82">
        <v>20626</v>
      </c>
      <c r="AE44" s="84">
        <v>10047</v>
      </c>
      <c r="AF44" s="78">
        <v>581199</v>
      </c>
      <c r="AH44" s="123"/>
    </row>
    <row r="45" spans="1:34" s="124" customFormat="1" ht="11.25">
      <c r="A45" s="123"/>
      <c r="B45" s="123"/>
      <c r="C45" s="31" t="s">
        <v>111</v>
      </c>
      <c r="D45" s="26"/>
      <c r="E45" s="34"/>
      <c r="F45" s="72"/>
      <c r="G45" s="72"/>
      <c r="H45" s="72"/>
      <c r="I45" s="72"/>
      <c r="J45" s="72"/>
      <c r="K45" s="72"/>
      <c r="L45" s="64"/>
      <c r="M45" s="64"/>
      <c r="N45" s="64"/>
      <c r="O45" s="64"/>
      <c r="P45" s="60"/>
      <c r="Q45" s="72"/>
      <c r="R45" s="72"/>
      <c r="S45" s="72"/>
      <c r="T45" s="72"/>
      <c r="U45" s="72"/>
      <c r="V45" s="72"/>
      <c r="W45" s="64"/>
      <c r="X45" s="64"/>
      <c r="Y45" s="64"/>
      <c r="Z45" s="64"/>
      <c r="AA45" s="60"/>
      <c r="AB45" s="150"/>
      <c r="AC45" s="90"/>
      <c r="AD45" s="90"/>
      <c r="AE45" s="44"/>
      <c r="AF45" s="79"/>
      <c r="AH45" s="123"/>
    </row>
    <row r="46" spans="1:34" s="124" customFormat="1" ht="11.25">
      <c r="A46" s="123"/>
      <c r="B46" s="123"/>
      <c r="C46" s="33"/>
      <c r="D46" s="26" t="s">
        <v>5</v>
      </c>
      <c r="E46" s="34"/>
      <c r="F46" s="74">
        <f t="shared" ref="F46:K47" si="9">F22</f>
        <v>193</v>
      </c>
      <c r="G46" s="74">
        <f t="shared" si="9"/>
        <v>162</v>
      </c>
      <c r="H46" s="74">
        <f t="shared" si="9"/>
        <v>100</v>
      </c>
      <c r="I46" s="74">
        <f t="shared" si="9"/>
        <v>0</v>
      </c>
      <c r="J46" s="74">
        <f t="shared" si="9"/>
        <v>0</v>
      </c>
      <c r="K46" s="74">
        <f t="shared" si="9"/>
        <v>90</v>
      </c>
      <c r="L46" s="64">
        <f>IFERROR(F46/G46-1,"n/a")</f>
        <v>0.19135802469135799</v>
      </c>
      <c r="M46" s="64">
        <f>IFERROR(F46/H46-1,"n/a")</f>
        <v>0.92999999999999994</v>
      </c>
      <c r="N46" s="64" t="str">
        <f>IFERROR(F46/I46-1,"n/a")</f>
        <v>n/a</v>
      </c>
      <c r="O46" s="64" t="str">
        <f>IFERROR(F46/J46-1,"n/a")</f>
        <v>n/a</v>
      </c>
      <c r="P46" s="60">
        <f>IFERROR(F46/K46-1,"n/a")</f>
        <v>1.1444444444444444</v>
      </c>
      <c r="Q46" s="74">
        <f t="shared" ref="Q46:V47" si="10">F46</f>
        <v>193</v>
      </c>
      <c r="R46" s="74">
        <f t="shared" si="10"/>
        <v>162</v>
      </c>
      <c r="S46" s="74">
        <f t="shared" si="10"/>
        <v>100</v>
      </c>
      <c r="T46" s="74">
        <f t="shared" si="10"/>
        <v>0</v>
      </c>
      <c r="U46" s="74">
        <f t="shared" si="10"/>
        <v>0</v>
      </c>
      <c r="V46" s="74">
        <f t="shared" si="10"/>
        <v>90</v>
      </c>
      <c r="W46" s="120">
        <f>IFERROR(Q46/R46-1,"n/a")</f>
        <v>0.19135802469135799</v>
      </c>
      <c r="X46" s="120">
        <f>IFERROR(R46/S46-1,"n/a")</f>
        <v>0.62000000000000011</v>
      </c>
      <c r="Y46" s="120" t="str">
        <f>IFERROR(R46/T46-1,"n/a")</f>
        <v>n/a</v>
      </c>
      <c r="Z46" s="120" t="str">
        <f>IFERROR(R46/U46-1,"n/a")</f>
        <v>n/a</v>
      </c>
      <c r="AA46" s="121">
        <f>IFERROR(R46/V46-1,"n/a")</f>
        <v>0.8</v>
      </c>
      <c r="AB46" s="150"/>
      <c r="AC46" s="89">
        <v>1129</v>
      </c>
      <c r="AD46" s="89">
        <v>336</v>
      </c>
      <c r="AE46" s="84">
        <v>43</v>
      </c>
      <c r="AF46" s="78">
        <v>781</v>
      </c>
      <c r="AH46" s="123"/>
    </row>
    <row r="47" spans="1:34" s="124" customFormat="1" ht="11.25">
      <c r="A47" s="123"/>
      <c r="B47" s="123"/>
      <c r="C47" s="33"/>
      <c r="D47" s="26" t="s">
        <v>11</v>
      </c>
      <c r="E47" s="32"/>
      <c r="F47" s="74">
        <f t="shared" si="9"/>
        <v>431635</v>
      </c>
      <c r="G47" s="74">
        <f t="shared" si="9"/>
        <v>352703</v>
      </c>
      <c r="H47" s="74">
        <f t="shared" si="9"/>
        <v>115809</v>
      </c>
      <c r="I47" s="74">
        <f t="shared" si="9"/>
        <v>0</v>
      </c>
      <c r="J47" s="74">
        <f t="shared" si="9"/>
        <v>0</v>
      </c>
      <c r="K47" s="74">
        <f t="shared" si="9"/>
        <v>212740</v>
      </c>
      <c r="L47" s="64">
        <f>IFERROR(F47/G47-1,"n/a")</f>
        <v>0.2237916887579634</v>
      </c>
      <c r="M47" s="64">
        <f>IFERROR(F47/H47-1,"n/a")</f>
        <v>2.7271282888203854</v>
      </c>
      <c r="N47" s="64" t="str">
        <f>IFERROR(F47/I47-1,"n/a")</f>
        <v>n/a</v>
      </c>
      <c r="O47" s="64" t="str">
        <f>IFERROR(F47/J47-1,"n/a")</f>
        <v>n/a</v>
      </c>
      <c r="P47" s="60">
        <f>IFERROR(F47/K47-1,"n/a")</f>
        <v>1.0289320297076245</v>
      </c>
      <c r="Q47" s="74">
        <f t="shared" si="10"/>
        <v>431635</v>
      </c>
      <c r="R47" s="74">
        <f t="shared" si="10"/>
        <v>352703</v>
      </c>
      <c r="S47" s="74">
        <f t="shared" si="10"/>
        <v>115809</v>
      </c>
      <c r="T47" s="74">
        <f t="shared" si="10"/>
        <v>0</v>
      </c>
      <c r="U47" s="74">
        <f t="shared" si="10"/>
        <v>0</v>
      </c>
      <c r="V47" s="74">
        <f t="shared" si="10"/>
        <v>212740</v>
      </c>
      <c r="W47" s="120">
        <f>IFERROR(Q47/R47-1,"n/a")</f>
        <v>0.2237916887579634</v>
      </c>
      <c r="X47" s="120">
        <f>IFERROR(R47/S47-1,"n/a")</f>
        <v>2.0455577718484745</v>
      </c>
      <c r="Y47" s="120" t="str">
        <f>IFERROR(R47/T47-1,"n/a")</f>
        <v>n/a</v>
      </c>
      <c r="Z47" s="120" t="str">
        <f>IFERROR(R47/U47-1,"n/a")</f>
        <v>n/a</v>
      </c>
      <c r="AA47" s="121">
        <f>IFERROR(R47/V47-1,"n/a")</f>
        <v>0.65790636457647822</v>
      </c>
      <c r="AB47" s="150"/>
      <c r="AC47" s="82">
        <v>2932981</v>
      </c>
      <c r="AD47" s="82">
        <v>533563</v>
      </c>
      <c r="AE47" s="84">
        <v>140552</v>
      </c>
      <c r="AF47" s="78">
        <v>2441594</v>
      </c>
      <c r="AH47" s="123"/>
    </row>
    <row r="48" spans="1:34" s="124" customFormat="1" ht="11.25">
      <c r="C48" s="31" t="s">
        <v>112</v>
      </c>
      <c r="D48" s="26"/>
      <c r="E48" s="32"/>
      <c r="F48" s="72"/>
      <c r="G48" s="72"/>
      <c r="H48" s="72"/>
      <c r="I48" s="72"/>
      <c r="J48" s="72"/>
      <c r="K48" s="72"/>
      <c r="L48" s="64"/>
      <c r="M48" s="64"/>
      <c r="N48" s="64"/>
      <c r="O48" s="64"/>
      <c r="P48" s="60"/>
      <c r="Q48" s="72"/>
      <c r="R48" s="72"/>
      <c r="S48" s="72"/>
      <c r="T48" s="72"/>
      <c r="U48" s="72"/>
      <c r="V48" s="72"/>
      <c r="W48" s="64"/>
      <c r="X48" s="64"/>
      <c r="Y48" s="64"/>
      <c r="Z48" s="64"/>
      <c r="AA48" s="60"/>
      <c r="AB48" s="150"/>
      <c r="AC48" s="90"/>
      <c r="AD48" s="90"/>
      <c r="AE48" s="44"/>
      <c r="AF48" s="79"/>
      <c r="AH48" s="123"/>
    </row>
    <row r="49" spans="3:34" s="124" customFormat="1" ht="11.25">
      <c r="C49" s="33"/>
      <c r="D49" s="26" t="s">
        <v>5</v>
      </c>
      <c r="E49" s="32"/>
      <c r="F49" s="74">
        <f t="shared" ref="F49:K50" si="11">F25</f>
        <v>1</v>
      </c>
      <c r="G49" s="74">
        <f t="shared" si="11"/>
        <v>1</v>
      </c>
      <c r="H49" s="74">
        <f t="shared" si="11"/>
        <v>1</v>
      </c>
      <c r="I49" s="74">
        <f t="shared" si="11"/>
        <v>0</v>
      </c>
      <c r="J49" s="74">
        <f t="shared" si="11"/>
        <v>0</v>
      </c>
      <c r="K49" s="74">
        <f t="shared" si="11"/>
        <v>1</v>
      </c>
      <c r="L49" s="64">
        <f>IFERROR(F49/G49-1,"n/a")</f>
        <v>0</v>
      </c>
      <c r="M49" s="64">
        <f>IFERROR(F49/H49-1,"n/a")</f>
        <v>0</v>
      </c>
      <c r="N49" s="64" t="str">
        <f>IFERROR(F49/I49-1,"n/a")</f>
        <v>n/a</v>
      </c>
      <c r="O49" s="64" t="str">
        <f>IFERROR(F49/J49-1,"n/a")</f>
        <v>n/a</v>
      </c>
      <c r="P49" s="60">
        <f>IFERROR(F49/K49-1,"n/a")</f>
        <v>0</v>
      </c>
      <c r="Q49" s="74">
        <f t="shared" ref="Q49:V50" si="12">F49</f>
        <v>1</v>
      </c>
      <c r="R49" s="74">
        <f t="shared" si="12"/>
        <v>1</v>
      </c>
      <c r="S49" s="74">
        <f t="shared" si="12"/>
        <v>1</v>
      </c>
      <c r="T49" s="74">
        <f t="shared" si="12"/>
        <v>0</v>
      </c>
      <c r="U49" s="74">
        <f t="shared" si="12"/>
        <v>0</v>
      </c>
      <c r="V49" s="74">
        <f t="shared" si="12"/>
        <v>1</v>
      </c>
      <c r="W49" s="120">
        <f t="shared" ref="W49:X52" si="13">IFERROR(Q49/R49-1,"n/a")</f>
        <v>0</v>
      </c>
      <c r="X49" s="120">
        <f t="shared" si="13"/>
        <v>0</v>
      </c>
      <c r="Y49" s="120" t="str">
        <f>IFERROR(R49/T49-1,"n/a")</f>
        <v>n/a</v>
      </c>
      <c r="Z49" s="120" t="str">
        <f>IFERROR(R49/U49-1,"n/a")</f>
        <v>n/a</v>
      </c>
      <c r="AA49" s="121">
        <f>IFERROR(R49/V49-1,"n/a")</f>
        <v>0</v>
      </c>
      <c r="AB49" s="150"/>
      <c r="AC49" s="89">
        <v>9</v>
      </c>
      <c r="AD49" s="68">
        <v>0</v>
      </c>
      <c r="AE49" s="68">
        <v>0</v>
      </c>
      <c r="AF49" s="78">
        <v>16</v>
      </c>
      <c r="AH49" s="123"/>
    </row>
    <row r="50" spans="3:34" s="124" customFormat="1" ht="11.25">
      <c r="C50" s="33"/>
      <c r="D50" s="26" t="s">
        <v>11</v>
      </c>
      <c r="E50" s="32"/>
      <c r="F50" s="74">
        <f t="shared" si="11"/>
        <v>4131</v>
      </c>
      <c r="G50" s="74">
        <f t="shared" si="11"/>
        <v>2258</v>
      </c>
      <c r="H50" s="74">
        <f t="shared" si="11"/>
        <v>925</v>
      </c>
      <c r="I50" s="74">
        <f t="shared" si="11"/>
        <v>0</v>
      </c>
      <c r="J50" s="74">
        <f t="shared" si="11"/>
        <v>0</v>
      </c>
      <c r="K50" s="74">
        <f t="shared" si="11"/>
        <v>1059</v>
      </c>
      <c r="L50" s="64">
        <f>IFERROR(F50/G50-1,"n/a")</f>
        <v>0.82949512843224094</v>
      </c>
      <c r="M50" s="64">
        <f>IFERROR(F50/H50-1,"n/a")</f>
        <v>3.4659459459459461</v>
      </c>
      <c r="N50" s="64" t="str">
        <f>IFERROR(F50/I50-1,"n/a")</f>
        <v>n/a</v>
      </c>
      <c r="O50" s="64" t="str">
        <f>IFERROR(F50/J50-1,"n/a")</f>
        <v>n/a</v>
      </c>
      <c r="P50" s="60">
        <f>IFERROR(F50/K50-1,"n/a")</f>
        <v>2.9008498583569406</v>
      </c>
      <c r="Q50" s="74">
        <f t="shared" si="12"/>
        <v>4131</v>
      </c>
      <c r="R50" s="74">
        <f t="shared" si="12"/>
        <v>2258</v>
      </c>
      <c r="S50" s="74">
        <f t="shared" si="12"/>
        <v>925</v>
      </c>
      <c r="T50" s="74">
        <f t="shared" si="12"/>
        <v>0</v>
      </c>
      <c r="U50" s="74">
        <f t="shared" si="12"/>
        <v>0</v>
      </c>
      <c r="V50" s="74">
        <f t="shared" si="12"/>
        <v>1059</v>
      </c>
      <c r="W50" s="120">
        <f t="shared" si="13"/>
        <v>0.82949512843224094</v>
      </c>
      <c r="X50" s="120">
        <f t="shared" si="13"/>
        <v>1.441081081081081</v>
      </c>
      <c r="Y50" s="120" t="str">
        <f>IFERROR(R50/T50-1,"n/a")</f>
        <v>n/a</v>
      </c>
      <c r="Z50" s="120" t="str">
        <f>IFERROR(R50/U50-1,"n/a")</f>
        <v>n/a</v>
      </c>
      <c r="AA50" s="121">
        <f>IFERROR(R50/V50-1,"n/a")</f>
        <v>1.1322001888574125</v>
      </c>
      <c r="AB50" s="150"/>
      <c r="AC50" s="82">
        <v>15637</v>
      </c>
      <c r="AD50" s="68">
        <v>0</v>
      </c>
      <c r="AE50" s="68">
        <v>0</v>
      </c>
      <c r="AF50" s="78">
        <v>20248</v>
      </c>
      <c r="AH50" s="123"/>
    </row>
    <row r="51" spans="3:34" s="124" customFormat="1" ht="12" thickBot="1">
      <c r="C51" s="35" t="s">
        <v>12</v>
      </c>
      <c r="D51" s="36"/>
      <c r="E51" s="37"/>
      <c r="F51" s="75">
        <f>F37+F40+F43+F46+F49</f>
        <v>483</v>
      </c>
      <c r="G51" s="75">
        <f>G37+G40+G43+G46+G49</f>
        <v>385</v>
      </c>
      <c r="H51" s="75">
        <f t="shared" ref="H51:K52" si="14">H37+H40+H43+H46+H49</f>
        <v>328</v>
      </c>
      <c r="I51" s="75">
        <f t="shared" si="14"/>
        <v>7</v>
      </c>
      <c r="J51" s="75">
        <f t="shared" si="14"/>
        <v>42</v>
      </c>
      <c r="K51" s="75">
        <f t="shared" si="14"/>
        <v>292</v>
      </c>
      <c r="L51" s="66">
        <f>IFERROR(F51/G51-1,"n/a")</f>
        <v>0.25454545454545463</v>
      </c>
      <c r="M51" s="66">
        <f>IFERROR(F51/H51-1,"n/a")</f>
        <v>0.47256097560975618</v>
      </c>
      <c r="N51" s="66">
        <f>IFERROR(F51/I51-1,"n/a")</f>
        <v>68</v>
      </c>
      <c r="O51" s="66">
        <f>IFERROR(F51/J51-1,"n/a")</f>
        <v>10.5</v>
      </c>
      <c r="P51" s="62">
        <f>IFERROR(F51/K51-1,"n/a")</f>
        <v>0.65410958904109595</v>
      </c>
      <c r="Q51" s="75">
        <f t="shared" ref="Q51:V52" si="15">Q37+Q40+Q43+Q46+Q49</f>
        <v>483</v>
      </c>
      <c r="R51" s="75">
        <f t="shared" si="15"/>
        <v>385</v>
      </c>
      <c r="S51" s="75">
        <f>S37+S40+S43+S46+S49</f>
        <v>328</v>
      </c>
      <c r="T51" s="75">
        <f t="shared" si="15"/>
        <v>7</v>
      </c>
      <c r="U51" s="75">
        <f t="shared" si="15"/>
        <v>42</v>
      </c>
      <c r="V51" s="75">
        <f t="shared" si="15"/>
        <v>292</v>
      </c>
      <c r="W51" s="66">
        <f t="shared" si="13"/>
        <v>0.25454545454545463</v>
      </c>
      <c r="X51" s="66">
        <f t="shared" si="13"/>
        <v>0.17378048780487809</v>
      </c>
      <c r="Y51" s="66">
        <f>IFERROR(R51/T51-1,"n/a")</f>
        <v>54</v>
      </c>
      <c r="Z51" s="66">
        <f t="shared" ref="Z51:Z52" si="16">IFERROR(R51/U51-1,"n/a")</f>
        <v>8.1666666666666661</v>
      </c>
      <c r="AA51" s="62">
        <f>IFERROR(R51/V51-1,"n/a")</f>
        <v>0.31849315068493156</v>
      </c>
      <c r="AB51" s="66"/>
      <c r="AC51" s="46">
        <f t="shared" ref="AC51:AE52" si="17">AC37+AC40+AC43+AC46+AC49</f>
        <v>3856</v>
      </c>
      <c r="AD51" s="46">
        <f t="shared" si="17"/>
        <v>1673</v>
      </c>
      <c r="AE51" s="46">
        <f t="shared" si="17"/>
        <v>669</v>
      </c>
      <c r="AF51" s="80">
        <f>AF37+AF40+AF43+AF46+AF49</f>
        <v>3241</v>
      </c>
      <c r="AH51" s="123"/>
    </row>
    <row r="52" spans="3:34" s="124" customFormat="1" ht="12.75" thickTop="1" thickBot="1">
      <c r="C52" s="38" t="s">
        <v>13</v>
      </c>
      <c r="D52" s="39"/>
      <c r="E52" s="40"/>
      <c r="F52" s="76">
        <f>F38+F41+F44+F47+F50</f>
        <v>1284225</v>
      </c>
      <c r="G52" s="76">
        <f>G38+G41+G44+G47+G50</f>
        <v>978362</v>
      </c>
      <c r="H52" s="76">
        <f t="shared" si="14"/>
        <v>507465</v>
      </c>
      <c r="I52" s="76">
        <f t="shared" si="14"/>
        <v>6002</v>
      </c>
      <c r="J52" s="76">
        <f t="shared" si="14"/>
        <v>0</v>
      </c>
      <c r="K52" s="76">
        <f t="shared" si="14"/>
        <v>791238</v>
      </c>
      <c r="L52" s="67">
        <f>IFERROR(F52/G52-1,"n/a")</f>
        <v>0.31262763680519079</v>
      </c>
      <c r="M52" s="67">
        <f>IFERROR(F52/H52-1,"n/a")</f>
        <v>1.5306671396056872</v>
      </c>
      <c r="N52" s="67">
        <f>IFERROR(F52/I52-1,"n/a")</f>
        <v>212.96617794068644</v>
      </c>
      <c r="O52" s="67" t="str">
        <f>IFERROR(F52/J52-1,"n/a")</f>
        <v>n/a</v>
      </c>
      <c r="P52" s="63">
        <f>IFERROR(F52/K52-1,"n/a")</f>
        <v>0.62305779044990262</v>
      </c>
      <c r="Q52" s="76">
        <f t="shared" si="15"/>
        <v>1284225</v>
      </c>
      <c r="R52" s="76">
        <f t="shared" si="15"/>
        <v>978362</v>
      </c>
      <c r="S52" s="76">
        <f t="shared" si="15"/>
        <v>507465</v>
      </c>
      <c r="T52" s="76">
        <f t="shared" si="15"/>
        <v>6002</v>
      </c>
      <c r="U52" s="76">
        <f t="shared" si="15"/>
        <v>0</v>
      </c>
      <c r="V52" s="76">
        <f t="shared" si="15"/>
        <v>791238</v>
      </c>
      <c r="W52" s="67">
        <f t="shared" si="13"/>
        <v>0.31262763680519079</v>
      </c>
      <c r="X52" s="67">
        <f t="shared" si="13"/>
        <v>0.9279398579212359</v>
      </c>
      <c r="Y52" s="118">
        <f>IFERROR(R52/T52-1,"n/a")</f>
        <v>162.00599800066644</v>
      </c>
      <c r="Z52" s="118" t="str">
        <f t="shared" si="16"/>
        <v>n/a</v>
      </c>
      <c r="AA52" s="119">
        <f>IFERROR(R52/V52-1,"n/a")</f>
        <v>0.23649521382946714</v>
      </c>
      <c r="AB52" s="118"/>
      <c r="AC52" s="47">
        <f t="shared" si="17"/>
        <v>9237323</v>
      </c>
      <c r="AD52" s="47">
        <f t="shared" si="17"/>
        <v>2410085</v>
      </c>
      <c r="AE52" s="47">
        <f t="shared" si="17"/>
        <v>1324261</v>
      </c>
      <c r="AF52" s="81">
        <f>AF38+AF41+AF44+AF47+AF50</f>
        <v>8638971</v>
      </c>
      <c r="AH52" s="123"/>
    </row>
    <row r="53" spans="3:34" s="124" customFormat="1" ht="12" thickTop="1">
      <c r="AH53" s="123"/>
    </row>
    <row r="54" spans="3:34" s="124" customFormat="1" ht="11.25">
      <c r="S54" s="132"/>
      <c r="T54" s="132"/>
      <c r="U54" s="132"/>
      <c r="V54" s="132"/>
      <c r="AH54" s="123"/>
    </row>
    <row r="55" spans="3:34" ht="15">
      <c r="S55" s="111"/>
      <c r="T55" s="111"/>
      <c r="U55" s="111"/>
      <c r="V55" s="111"/>
      <c r="AH55" s="9"/>
    </row>
    <row r="56" spans="3:34" ht="15">
      <c r="S56" s="111"/>
      <c r="T56" s="111"/>
      <c r="U56" s="111"/>
      <c r="V56" s="111"/>
      <c r="AH56" s="9"/>
    </row>
    <row r="57" spans="3:34" ht="15">
      <c r="S57" s="111"/>
      <c r="T57" s="111"/>
      <c r="U57" s="111"/>
      <c r="V57" s="111"/>
      <c r="AH57" s="9"/>
    </row>
    <row r="58" spans="3:34" ht="15">
      <c r="AH58" s="9"/>
    </row>
    <row r="59" spans="3:34" ht="15">
      <c r="AH59" s="9"/>
    </row>
    <row r="60" spans="3:34" ht="1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zoomScale="75" zoomScaleNormal="75" workbookViewId="0">
      <selection activeCell="R50" sqref="R50"/>
    </sheetView>
  </sheetViews>
  <sheetFormatPr defaultColWidth="0" defaultRowHeight="0" customHeight="1" zeroHeight="1"/>
  <cols>
    <col min="1" max="2" width="4.140625" customWidth="1"/>
    <col min="3" max="3" width="3.7109375" customWidth="1"/>
    <col min="4" max="4" width="8.85546875" customWidth="1"/>
    <col min="5" max="6" width="13" customWidth="1"/>
    <col min="7" max="7" width="11.140625" bestFit="1" customWidth="1"/>
    <col min="8" max="8" width="10.28515625" bestFit="1" customWidth="1"/>
    <col min="9" max="10" width="8.85546875" customWidth="1"/>
    <col min="11" max="11" width="10.28515625" bestFit="1" customWidth="1"/>
    <col min="12" max="12" width="8" customWidth="1"/>
    <col min="13" max="13" width="8.85546875" bestFit="1" customWidth="1"/>
    <col min="14" max="16" width="8" customWidth="1"/>
    <col min="17" max="17" width="10.28515625" bestFit="1" customWidth="1"/>
    <col min="18" max="18" width="12" bestFit="1" customWidth="1"/>
    <col min="19" max="19" width="11.5703125" bestFit="1" customWidth="1"/>
    <col min="20" max="20" width="10.42578125" bestFit="1" customWidth="1"/>
    <col min="21" max="21" width="11.5703125" bestFit="1" customWidth="1"/>
    <col min="22" max="22" width="11.7109375" bestFit="1" customWidth="1"/>
    <col min="23" max="23" width="9.140625" bestFit="1" customWidth="1"/>
    <col min="24" max="24" width="8.85546875" bestFit="1" customWidth="1"/>
    <col min="25" max="25" width="8.85546875" customWidth="1"/>
    <col min="26" max="26" width="9" bestFit="1" customWidth="1"/>
    <col min="27" max="27" width="7.7109375" customWidth="1"/>
    <col min="28" max="28" width="10.28515625" bestFit="1" customWidth="1"/>
    <col min="29" max="29" width="13.42578125" bestFit="1" customWidth="1"/>
    <col min="30" max="30" width="13.28515625" bestFit="1" customWidth="1"/>
    <col min="31" max="31" width="12.85546875" bestFit="1" customWidth="1"/>
    <col min="32" max="32" width="15.42578125" bestFit="1" customWidth="1"/>
    <col min="33" max="33" width="11.28515625" customWidth="1"/>
    <col min="34" max="34" width="3.42578125" customWidth="1"/>
    <col min="35" max="16384" width="8.85546875" hidden="1"/>
  </cols>
  <sheetData>
    <row r="1" spans="1:34" ht="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41</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March</v>
      </c>
      <c r="G9" s="155"/>
      <c r="H9" s="155"/>
      <c r="I9" s="155"/>
      <c r="J9" s="155"/>
      <c r="K9" s="155"/>
      <c r="L9" s="155"/>
      <c r="M9" s="155"/>
      <c r="N9" s="155"/>
      <c r="O9" s="155"/>
      <c r="P9" s="156"/>
      <c r="Q9" s="157" t="str">
        <f>"January to "&amp; D4</f>
        <v>January to March</v>
      </c>
      <c r="R9" s="158"/>
      <c r="S9" s="158"/>
      <c r="T9" s="158"/>
      <c r="U9" s="158"/>
      <c r="V9" s="158"/>
      <c r="W9" s="158"/>
      <c r="X9" s="158"/>
      <c r="Y9" s="158"/>
      <c r="Z9" s="158"/>
      <c r="AA9" s="159"/>
      <c r="AB9" s="157" t="s">
        <v>57</v>
      </c>
      <c r="AC9" s="158"/>
      <c r="AD9" s="158"/>
      <c r="AE9" s="158"/>
      <c r="AF9" s="160"/>
      <c r="AG9" s="123"/>
      <c r="AH9" s="123"/>
    </row>
    <row r="10" spans="1:34" s="124" customFormat="1" ht="13.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2.7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2.75">
      <c r="A13" s="123"/>
      <c r="B13" s="128"/>
      <c r="C13" s="33"/>
      <c r="D13" s="26" t="s">
        <v>5</v>
      </c>
      <c r="E13" s="32"/>
      <c r="F13" s="71">
        <v>282</v>
      </c>
      <c r="G13" s="71">
        <v>181</v>
      </c>
      <c r="H13" s="71">
        <v>204</v>
      </c>
      <c r="I13" s="71">
        <v>0</v>
      </c>
      <c r="J13" s="71">
        <v>147</v>
      </c>
      <c r="K13" s="71">
        <v>170</v>
      </c>
      <c r="L13" s="64">
        <f>IFERROR(F13/G13-1,"n/a")</f>
        <v>0.55801104972375692</v>
      </c>
      <c r="M13" s="64">
        <f>IFERROR(F13/H13-1,"n/a")</f>
        <v>0.38235294117647056</v>
      </c>
      <c r="N13" s="64" t="str">
        <f>IFERROR(F13/I13-1,"n/a")</f>
        <v>n/a</v>
      </c>
      <c r="O13" s="64">
        <f>IFERROR(F13/J13-1,"n/a")</f>
        <v>0.91836734693877542</v>
      </c>
      <c r="P13" s="60">
        <f>IFERROR(F13/K13-1,"n/a")</f>
        <v>0.65882352941176481</v>
      </c>
      <c r="Q13" s="68">
        <v>703</v>
      </c>
      <c r="R13" s="68">
        <v>530</v>
      </c>
      <c r="S13" s="68">
        <v>530</v>
      </c>
      <c r="T13" s="68">
        <v>0</v>
      </c>
      <c r="U13" s="68">
        <v>509</v>
      </c>
      <c r="V13" s="68">
        <v>516</v>
      </c>
      <c r="W13" s="64">
        <f>IFERROR(Q13/R13-1,"n/a")</f>
        <v>0.32641509433962268</v>
      </c>
      <c r="X13" s="64">
        <f>IFERROR(Q13/S13-1,"n/a")</f>
        <v>0.32641509433962268</v>
      </c>
      <c r="Y13" s="64" t="str">
        <f>IFERROR(Q13/T13-1,"n/a")</f>
        <v>n/a</v>
      </c>
      <c r="Z13" s="64">
        <f>IFERROR(Q13/U13-1,"n/a")</f>
        <v>0.38113948919449903</v>
      </c>
      <c r="AA13" s="60">
        <f>IFERROR(Q13/V13-1,"n/a")</f>
        <v>0.36240310077519378</v>
      </c>
      <c r="AB13" s="68">
        <v>1630</v>
      </c>
      <c r="AC13" s="68">
        <v>1486</v>
      </c>
      <c r="AD13" s="68">
        <v>522</v>
      </c>
      <c r="AE13" s="68">
        <v>551</v>
      </c>
      <c r="AF13" s="136">
        <v>1591</v>
      </c>
      <c r="AG13" s="123"/>
      <c r="AH13" s="123"/>
    </row>
    <row r="14" spans="1:34" s="124" customFormat="1" ht="12.75">
      <c r="A14" s="123"/>
      <c r="B14" s="128"/>
      <c r="C14" s="33"/>
      <c r="D14" s="26" t="s">
        <v>11</v>
      </c>
      <c r="E14" s="32"/>
      <c r="F14" s="71">
        <v>854103</v>
      </c>
      <c r="G14" s="71">
        <v>565574</v>
      </c>
      <c r="H14" s="71">
        <v>344501</v>
      </c>
      <c r="I14" s="71">
        <v>0</v>
      </c>
      <c r="J14" s="71">
        <v>196286</v>
      </c>
      <c r="K14" s="71">
        <v>500596</v>
      </c>
      <c r="L14" s="64">
        <f>IFERROR(F14/G14-1,"n/a")</f>
        <v>0.51015251761926828</v>
      </c>
      <c r="M14" s="64">
        <f>IFERROR(F14/H14-1,"n/a")</f>
        <v>1.4792467946392027</v>
      </c>
      <c r="N14" s="64" t="str">
        <f>IFERROR(F14/I14-1,"n/a")</f>
        <v>n/a</v>
      </c>
      <c r="O14" s="64">
        <f>IFERROR(F14/J14-1,"n/a")</f>
        <v>3.3513189937132548</v>
      </c>
      <c r="P14" s="60">
        <f>IFERROR(F14/K14-1,"n/a")</f>
        <v>0.70617224268671741</v>
      </c>
      <c r="Q14" s="68">
        <v>2150242</v>
      </c>
      <c r="R14" s="68">
        <v>1538184</v>
      </c>
      <c r="S14" s="68">
        <v>759658</v>
      </c>
      <c r="T14" s="68">
        <v>0</v>
      </c>
      <c r="U14" s="68">
        <v>1092884</v>
      </c>
      <c r="V14" s="68">
        <v>1451104</v>
      </c>
      <c r="W14" s="64">
        <f>IFERROR(Q14/R14-1,"n/a")</f>
        <v>0.39790948287070993</v>
      </c>
      <c r="X14" s="64">
        <f>IFERROR(Q14/S14-1,"n/a")</f>
        <v>1.8305395322632028</v>
      </c>
      <c r="Y14" s="64" t="str">
        <f>IFERROR(Q14/T14-1,"n/a")</f>
        <v>n/a</v>
      </c>
      <c r="Z14" s="64">
        <f>IFERROR(Q14/U14-1,"n/a")</f>
        <v>0.96749334787589536</v>
      </c>
      <c r="AA14" s="60">
        <f>IFERROR(Q14/V14-1,"n/a")</f>
        <v>0.48179730742937799</v>
      </c>
      <c r="AB14" s="68">
        <v>5232537</v>
      </c>
      <c r="AC14" s="68">
        <v>3592413</v>
      </c>
      <c r="AD14" s="68">
        <v>768312</v>
      </c>
      <c r="AE14" s="68">
        <v>1092884</v>
      </c>
      <c r="AF14" s="136">
        <v>4592479</v>
      </c>
      <c r="AG14" s="123"/>
      <c r="AH14" s="123"/>
    </row>
    <row r="15" spans="1:34" s="124" customFormat="1" ht="12.7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2.75">
      <c r="A16" s="123"/>
      <c r="B16" s="128"/>
      <c r="C16" s="33"/>
      <c r="D16" s="26" t="s">
        <v>5</v>
      </c>
      <c r="E16" s="32"/>
      <c r="F16" s="71">
        <v>17</v>
      </c>
      <c r="G16" s="71">
        <v>16</v>
      </c>
      <c r="H16" s="71">
        <v>26</v>
      </c>
      <c r="I16" s="71">
        <v>5</v>
      </c>
      <c r="J16" s="71">
        <v>1</v>
      </c>
      <c r="K16" s="71">
        <v>10</v>
      </c>
      <c r="L16" s="64">
        <f>IFERROR(F16/G16-1,"n/a")</f>
        <v>6.25E-2</v>
      </c>
      <c r="M16" s="64">
        <f>IFERROR(F16/H16-1,"n/a")</f>
        <v>-0.34615384615384615</v>
      </c>
      <c r="N16" s="64">
        <f>IFERROR(F16/I16-1,"n/a")</f>
        <v>2.4</v>
      </c>
      <c r="O16" s="64">
        <f>IFERROR(F16/J16-1,"n/a")</f>
        <v>16</v>
      </c>
      <c r="P16" s="60">
        <f>IFERROR(F16/K16-1,"n/a")</f>
        <v>0.7</v>
      </c>
      <c r="Q16" s="68">
        <v>36</v>
      </c>
      <c r="R16" s="68">
        <v>27</v>
      </c>
      <c r="S16" s="68">
        <v>36</v>
      </c>
      <c r="T16" s="68">
        <v>12</v>
      </c>
      <c r="U16" s="68">
        <v>10</v>
      </c>
      <c r="V16" s="68">
        <v>23</v>
      </c>
      <c r="W16" s="64">
        <f>IFERROR(Q16/R16-1,"n/a")</f>
        <v>0.33333333333333326</v>
      </c>
      <c r="X16" s="64">
        <f>IFERROR(Q16/S16-1,"n/a")</f>
        <v>0</v>
      </c>
      <c r="Y16" s="64">
        <f>IFERROR(Q16/T16-1,"n/a")</f>
        <v>2</v>
      </c>
      <c r="Z16" s="64">
        <f>IFERROR(Q16/U16-1,"n/a")</f>
        <v>2.6</v>
      </c>
      <c r="AA16" s="60">
        <f>IFERROR(Q16/V16-1,"n/a")</f>
        <v>0.56521739130434789</v>
      </c>
      <c r="AB16" s="68">
        <v>575</v>
      </c>
      <c r="AC16" s="68">
        <v>572</v>
      </c>
      <c r="AD16" s="68">
        <v>202</v>
      </c>
      <c r="AE16" s="68">
        <v>54</v>
      </c>
      <c r="AF16" s="136">
        <v>586</v>
      </c>
      <c r="AG16" s="123"/>
      <c r="AH16" s="123"/>
    </row>
    <row r="17" spans="1:34" s="124" customFormat="1" ht="12.75">
      <c r="A17" s="123"/>
      <c r="B17" s="128"/>
      <c r="C17" s="33"/>
      <c r="D17" s="26" t="s">
        <v>11</v>
      </c>
      <c r="E17" s="32"/>
      <c r="F17" s="71">
        <v>54338</v>
      </c>
      <c r="G17" s="71">
        <v>43135</v>
      </c>
      <c r="H17" s="71">
        <v>28377</v>
      </c>
      <c r="I17" s="71">
        <v>4146</v>
      </c>
      <c r="J17" s="71">
        <v>565</v>
      </c>
      <c r="K17" s="71">
        <v>32801</v>
      </c>
      <c r="L17" s="64">
        <f>IFERROR(F17/G17-1,"n/a")</f>
        <v>0.2597194853367335</v>
      </c>
      <c r="M17" s="64">
        <f>IFERROR(F17/H17-1,"n/a")</f>
        <v>0.91486062656376643</v>
      </c>
      <c r="N17" s="64">
        <f>IFERROR(F17/I17-1,"n/a")</f>
        <v>12.10612638687892</v>
      </c>
      <c r="O17" s="64">
        <f>IFERROR(F17/J17-1,"n/a")</f>
        <v>95.173451327433625</v>
      </c>
      <c r="P17" s="60">
        <f>IFERROR(F17/K17-1,"n/a")</f>
        <v>0.6565958354928203</v>
      </c>
      <c r="Q17" s="68">
        <v>128872</v>
      </c>
      <c r="R17" s="68">
        <v>83055</v>
      </c>
      <c r="S17" s="68">
        <v>36508</v>
      </c>
      <c r="T17" s="68">
        <v>10103</v>
      </c>
      <c r="U17" s="68">
        <v>41113</v>
      </c>
      <c r="V17" s="68">
        <v>80374</v>
      </c>
      <c r="W17" s="64">
        <f>IFERROR(Q17/R17-1,"n/a")</f>
        <v>0.55164649930768772</v>
      </c>
      <c r="X17" s="64">
        <f>IFERROR(Q17/S17-1,"n/a")</f>
        <v>2.5299660348416784</v>
      </c>
      <c r="Y17" s="64">
        <f>IFERROR(Q17/T17-1,"n/a")</f>
        <v>11.755815104424428</v>
      </c>
      <c r="Z17" s="64">
        <f>IFERROR(Q17/U17-1,"n/a")</f>
        <v>2.1345803030671564</v>
      </c>
      <c r="AA17" s="60">
        <f>IFERROR(Q17/V17-1,"n/a")</f>
        <v>0.60340408589842487</v>
      </c>
      <c r="AB17" s="68">
        <v>1660685</v>
      </c>
      <c r="AC17" s="68">
        <v>965963</v>
      </c>
      <c r="AD17" s="68">
        <v>301521</v>
      </c>
      <c r="AE17" s="68">
        <v>70675</v>
      </c>
      <c r="AF17" s="136">
        <v>1400932</v>
      </c>
      <c r="AG17" s="123"/>
      <c r="AH17" s="123"/>
    </row>
    <row r="18" spans="1:34" s="124" customFormat="1" ht="12.7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2.75">
      <c r="A19" s="123"/>
      <c r="B19" s="128"/>
      <c r="C19" s="33"/>
      <c r="D19" s="26" t="s">
        <v>5</v>
      </c>
      <c r="E19" s="32"/>
      <c r="F19" s="71">
        <v>21</v>
      </c>
      <c r="G19" s="71">
        <v>17</v>
      </c>
      <c r="H19" s="71">
        <v>6</v>
      </c>
      <c r="I19" s="71">
        <v>0</v>
      </c>
      <c r="J19" s="71">
        <v>2</v>
      </c>
      <c r="K19" s="71">
        <v>5</v>
      </c>
      <c r="L19" s="64">
        <f>IFERROR(F19/G19-1,"n/a")</f>
        <v>0.23529411764705888</v>
      </c>
      <c r="M19" s="64">
        <f>IFERROR(F19/H19-1,"n/a")</f>
        <v>2.5</v>
      </c>
      <c r="N19" s="64" t="str">
        <f>IFERROR(F19/I19-1,"n/a")</f>
        <v>n/a</v>
      </c>
      <c r="O19" s="64">
        <f>IFERROR(F19/J19-1,"n/a")</f>
        <v>9.5</v>
      </c>
      <c r="P19" s="60">
        <f>IFERROR(F19/K19-1,"n/a")</f>
        <v>3.2</v>
      </c>
      <c r="Q19" s="68">
        <v>27</v>
      </c>
      <c r="R19" s="68">
        <v>23</v>
      </c>
      <c r="S19" s="68">
        <v>12</v>
      </c>
      <c r="T19" s="68">
        <v>0</v>
      </c>
      <c r="U19" s="68">
        <v>3</v>
      </c>
      <c r="V19" s="68">
        <v>6</v>
      </c>
      <c r="W19" s="64">
        <f>IFERROR(Q19/R19-1,"n/a")</f>
        <v>0.17391304347826098</v>
      </c>
      <c r="X19" s="64">
        <f>IFERROR(Q19/S19-1,"n/a")</f>
        <v>1.25</v>
      </c>
      <c r="Y19" s="64" t="str">
        <f>IFERROR(Q19/T19-1,"n/a")</f>
        <v>n/a</v>
      </c>
      <c r="Z19" s="64">
        <f>IFERROR(Q19/U19-1,"n/a")</f>
        <v>8</v>
      </c>
      <c r="AA19" s="60">
        <f>IFERROR(Q19/V19-1,"n/a")</f>
        <v>3.5</v>
      </c>
      <c r="AB19" s="68">
        <v>708</v>
      </c>
      <c r="AC19" s="68">
        <v>658</v>
      </c>
      <c r="AD19" s="68">
        <v>47</v>
      </c>
      <c r="AE19" s="68">
        <v>9</v>
      </c>
      <c r="AF19" s="136">
        <v>290</v>
      </c>
      <c r="AG19" s="123"/>
      <c r="AH19" s="123"/>
    </row>
    <row r="20" spans="1:34" s="124" customFormat="1" ht="12.75">
      <c r="A20" s="123"/>
      <c r="B20" s="128"/>
      <c r="C20" s="33"/>
      <c r="D20" s="26" t="s">
        <v>11</v>
      </c>
      <c r="E20" s="32"/>
      <c r="F20" s="71">
        <v>31321</v>
      </c>
      <c r="G20" s="71">
        <v>14734</v>
      </c>
      <c r="H20" s="71">
        <v>1346</v>
      </c>
      <c r="I20" s="71">
        <v>0</v>
      </c>
      <c r="J20" s="71">
        <v>887</v>
      </c>
      <c r="K20" s="71">
        <v>4876</v>
      </c>
      <c r="L20" s="64">
        <f>IFERROR(F20/G20-1,"n/a")</f>
        <v>1.1257635401113073</v>
      </c>
      <c r="M20" s="64">
        <f>IFERROR(F20/H20-1,"n/a")</f>
        <v>22.269687964338782</v>
      </c>
      <c r="N20" s="64" t="str">
        <f>IFERROR(F20/I20-1,"n/a")</f>
        <v>n/a</v>
      </c>
      <c r="O20" s="64">
        <f>IFERROR(F20/J20-1,"n/a")</f>
        <v>34.311161217587376</v>
      </c>
      <c r="P20" s="60">
        <f>IFERROR(F20/K20-1,"n/a")</f>
        <v>5.4235028712059066</v>
      </c>
      <c r="Q20" s="68">
        <v>39741</v>
      </c>
      <c r="R20" s="68">
        <v>20846</v>
      </c>
      <c r="S20" s="68">
        <v>3085</v>
      </c>
      <c r="T20" s="68">
        <v>0</v>
      </c>
      <c r="U20" s="68">
        <v>1753</v>
      </c>
      <c r="V20" s="68">
        <v>6484</v>
      </c>
      <c r="W20" s="64">
        <f>IFERROR(Q20/R20-1,"n/a")</f>
        <v>0.90640890338674085</v>
      </c>
      <c r="X20" s="64">
        <f>IFERROR(Q20/S20-1,"n/a")</f>
        <v>11.882009724473258</v>
      </c>
      <c r="Y20" s="64" t="str">
        <f>IFERROR(Q20/T20-1,"n/a")</f>
        <v>n/a</v>
      </c>
      <c r="Z20" s="64">
        <f>IFERROR(Q20/U20-1,"n/a")</f>
        <v>21.670279520821449</v>
      </c>
      <c r="AA20" s="60">
        <f>IFERROR(Q20/V20-1,"n/a")</f>
        <v>5.1290869833436155</v>
      </c>
      <c r="AB20" s="68">
        <v>1277526</v>
      </c>
      <c r="AC20" s="68">
        <v>887495</v>
      </c>
      <c r="AD20" s="68">
        <v>17541</v>
      </c>
      <c r="AE20" s="68">
        <v>10046.999999999998</v>
      </c>
      <c r="AF20" s="136">
        <v>585930</v>
      </c>
      <c r="AG20" s="123"/>
      <c r="AH20" s="123"/>
    </row>
    <row r="21" spans="1:34" s="124" customFormat="1" ht="12.7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2.75">
      <c r="A22" s="123"/>
      <c r="B22" s="128"/>
      <c r="C22" s="33"/>
      <c r="D22" s="26" t="s">
        <v>5</v>
      </c>
      <c r="E22" s="34"/>
      <c r="F22" s="71">
        <v>87</v>
      </c>
      <c r="G22" s="71">
        <v>108</v>
      </c>
      <c r="H22" s="71">
        <v>24</v>
      </c>
      <c r="I22" s="71">
        <v>0</v>
      </c>
      <c r="J22" s="71">
        <v>10</v>
      </c>
      <c r="K22" s="71">
        <v>44</v>
      </c>
      <c r="L22" s="64">
        <f>IFERROR(F22/G22-1,"n/a")</f>
        <v>-0.19444444444444442</v>
      </c>
      <c r="M22" s="64">
        <f>IFERROR(F22/H22-1,"n/a")</f>
        <v>2.625</v>
      </c>
      <c r="N22" s="64" t="str">
        <f>IFERROR(F22/I22-1,"n/a")</f>
        <v>n/a</v>
      </c>
      <c r="O22" s="64">
        <f>IFERROR(F22/J22-1,"n/a")</f>
        <v>7.6999999999999993</v>
      </c>
      <c r="P22" s="60">
        <f>IFERROR(F22/K22-1,"n/a")</f>
        <v>0.97727272727272729</v>
      </c>
      <c r="Q22" s="68">
        <v>259</v>
      </c>
      <c r="R22" s="68">
        <v>287</v>
      </c>
      <c r="S22" s="68">
        <v>53</v>
      </c>
      <c r="T22" s="68">
        <v>0</v>
      </c>
      <c r="U22" s="68">
        <v>43</v>
      </c>
      <c r="V22" s="68">
        <v>89</v>
      </c>
      <c r="W22" s="64">
        <f>IFERROR(Q22/R22-1,"n/a")</f>
        <v>-9.7560975609756073E-2</v>
      </c>
      <c r="X22" s="64">
        <f>IFERROR(Q22/S22-1,"n/a")</f>
        <v>3.8867924528301883</v>
      </c>
      <c r="Y22" s="64" t="str">
        <f>IFERROR(Q22/T22-1,"n/a")</f>
        <v>n/a</v>
      </c>
      <c r="Z22" s="64">
        <f>IFERROR(Q22/U22-1,"n/a")</f>
        <v>5.0232558139534884</v>
      </c>
      <c r="AA22" s="60">
        <f>IFERROR(Q22/V22-1,"n/a")</f>
        <v>1.9101123595505616</v>
      </c>
      <c r="AB22" s="68">
        <v>1500</v>
      </c>
      <c r="AC22" s="68">
        <v>895</v>
      </c>
      <c r="AD22" s="68">
        <v>283</v>
      </c>
      <c r="AE22" s="68">
        <v>43</v>
      </c>
      <c r="AF22" s="136">
        <v>827</v>
      </c>
      <c r="AG22" s="123"/>
      <c r="AH22" s="123"/>
    </row>
    <row r="23" spans="1:34" s="124" customFormat="1" ht="12.75">
      <c r="A23" s="123"/>
      <c r="B23" s="128"/>
      <c r="C23" s="33"/>
      <c r="D23" s="26" t="s">
        <v>11</v>
      </c>
      <c r="E23" s="32"/>
      <c r="F23" s="71">
        <v>316617</v>
      </c>
      <c r="G23" s="71">
        <v>297870</v>
      </c>
      <c r="H23" s="71">
        <v>32594</v>
      </c>
      <c r="I23" s="71">
        <v>0</v>
      </c>
      <c r="J23" s="71">
        <v>28535</v>
      </c>
      <c r="K23" s="71">
        <v>117674</v>
      </c>
      <c r="L23" s="64">
        <f>IFERROR(F23/G23-1,"n/a")</f>
        <v>6.2936851646691494E-2</v>
      </c>
      <c r="M23" s="64">
        <f>IFERROR(F23/H23-1,"n/a")</f>
        <v>8.7139657605694296</v>
      </c>
      <c r="N23" s="64" t="str">
        <f>IFERROR(F23/I23-1,"n/a")</f>
        <v>n/a</v>
      </c>
      <c r="O23" s="64">
        <f>IFERROR(F23/J23-1,"n/a")</f>
        <v>10.095742071140704</v>
      </c>
      <c r="P23" s="60">
        <f>IFERROR(F23/K23-1,"n/a")</f>
        <v>1.690628346108741</v>
      </c>
      <c r="Q23" s="68">
        <v>913055</v>
      </c>
      <c r="R23" s="68">
        <v>836274</v>
      </c>
      <c r="S23" s="68">
        <v>68454</v>
      </c>
      <c r="T23" s="68">
        <v>0</v>
      </c>
      <c r="U23" s="68">
        <v>140552</v>
      </c>
      <c r="V23" s="68">
        <v>251900</v>
      </c>
      <c r="W23" s="64">
        <f>IFERROR(Q23/R23-1,"n/a")</f>
        <v>9.1813209546153463E-2</v>
      </c>
      <c r="X23" s="64">
        <f>IFERROR(Q23/S23-1,"n/a")</f>
        <v>12.338227130627867</v>
      </c>
      <c r="Y23" s="64" t="str">
        <f>IFERROR(Q23/T23-1,"n/a")</f>
        <v>n/a</v>
      </c>
      <c r="Z23" s="64">
        <f>IFERROR(Q23/U23-1,"n/a")</f>
        <v>5.4962078092094027</v>
      </c>
      <c r="AA23" s="60">
        <f>IFERROR(Q23/V23-1,"n/a")</f>
        <v>2.6246724890829696</v>
      </c>
      <c r="AB23" s="68">
        <v>4449177</v>
      </c>
      <c r="AC23" s="68">
        <v>2165161</v>
      </c>
      <c r="AD23" s="68">
        <v>465109</v>
      </c>
      <c r="AE23" s="68">
        <v>140552</v>
      </c>
      <c r="AF23" s="136">
        <v>2552942</v>
      </c>
      <c r="AG23" s="123"/>
      <c r="AH23" s="123"/>
    </row>
    <row r="24" spans="1:34" s="124" customFormat="1" ht="12.7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2.7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v>0</v>
      </c>
      <c r="R25" s="68">
        <v>0</v>
      </c>
      <c r="S25" s="68">
        <v>0</v>
      </c>
      <c r="T25" s="68">
        <v>0</v>
      </c>
      <c r="U25" s="68">
        <v>0</v>
      </c>
      <c r="V25" s="68">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2.7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v>0</v>
      </c>
      <c r="R26" s="68">
        <v>0</v>
      </c>
      <c r="S26" s="68">
        <v>0</v>
      </c>
      <c r="T26" s="68">
        <v>0</v>
      </c>
      <c r="U26" s="68">
        <v>0</v>
      </c>
      <c r="V26" s="68">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3.5" thickBot="1">
      <c r="A27" s="123"/>
      <c r="B27" s="128"/>
      <c r="C27" s="35" t="s">
        <v>12</v>
      </c>
      <c r="D27" s="36"/>
      <c r="E27" s="37"/>
      <c r="F27" s="75">
        <f t="shared" ref="F27:K28" si="0">F13+F16+F19+F22+F25</f>
        <v>407</v>
      </c>
      <c r="G27" s="75">
        <f t="shared" si="0"/>
        <v>322</v>
      </c>
      <c r="H27" s="75">
        <f t="shared" si="0"/>
        <v>260</v>
      </c>
      <c r="I27" s="75">
        <f t="shared" si="0"/>
        <v>5</v>
      </c>
      <c r="J27" s="75">
        <f t="shared" si="0"/>
        <v>160</v>
      </c>
      <c r="K27" s="75">
        <f t="shared" si="0"/>
        <v>229</v>
      </c>
      <c r="L27" s="66">
        <f>IFERROR(F27/G27-1,"n/a")</f>
        <v>0.2639751552795031</v>
      </c>
      <c r="M27" s="66">
        <f>IFERROR(F27/H27-1,"n/a")</f>
        <v>0.56538461538461537</v>
      </c>
      <c r="N27" s="66">
        <f>IFERROR(F27/I27-1,"n/a")</f>
        <v>80.400000000000006</v>
      </c>
      <c r="O27" s="66">
        <f>IFERROR(F27/J27-1,"n/a")</f>
        <v>1.5437500000000002</v>
      </c>
      <c r="P27" s="62">
        <f>IFERROR(F27/K27-1,"n/a")</f>
        <v>0.77729257641921401</v>
      </c>
      <c r="Q27" s="75">
        <f t="shared" ref="Q27:V28" si="1">Q13+Q16+Q19+Q22+Q25</f>
        <v>1025</v>
      </c>
      <c r="R27" s="75">
        <f t="shared" si="1"/>
        <v>867</v>
      </c>
      <c r="S27" s="75">
        <f t="shared" si="1"/>
        <v>631</v>
      </c>
      <c r="T27" s="75">
        <f t="shared" si="1"/>
        <v>12</v>
      </c>
      <c r="U27" s="75">
        <f t="shared" si="1"/>
        <v>565</v>
      </c>
      <c r="V27" s="75">
        <f t="shared" si="1"/>
        <v>634</v>
      </c>
      <c r="W27" s="66">
        <f>IFERROR(Q27/R27-1,"n/a")</f>
        <v>0.18223760092272201</v>
      </c>
      <c r="X27" s="66">
        <f>IFERROR(Q27/S27-1,"n/a")</f>
        <v>0.62440570522979399</v>
      </c>
      <c r="Y27" s="66">
        <f>IFERROR(Q27/T27-1,"n/a")</f>
        <v>84.416666666666671</v>
      </c>
      <c r="Z27" s="66">
        <f>IFERROR(Q27/U27-1,"n/a")</f>
        <v>0.81415929203539816</v>
      </c>
      <c r="AA27" s="62">
        <f>IFERROR(Q27/V27-1,"n/a")</f>
        <v>0.61671924290220814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4.25" thickTop="1" thickBot="1">
      <c r="A28" s="123"/>
      <c r="B28" s="128"/>
      <c r="C28" s="38" t="s">
        <v>13</v>
      </c>
      <c r="D28" s="39"/>
      <c r="E28" s="40"/>
      <c r="F28" s="76">
        <f t="shared" si="0"/>
        <v>1256379</v>
      </c>
      <c r="G28" s="76">
        <f t="shared" si="0"/>
        <v>921313</v>
      </c>
      <c r="H28" s="76">
        <f t="shared" si="0"/>
        <v>406818</v>
      </c>
      <c r="I28" s="76">
        <f t="shared" si="0"/>
        <v>4146</v>
      </c>
      <c r="J28" s="76">
        <f t="shared" si="0"/>
        <v>226273</v>
      </c>
      <c r="K28" s="76">
        <f t="shared" si="0"/>
        <v>655947</v>
      </c>
      <c r="L28" s="67">
        <f>IFERROR(F28/G28-1,"n/a")</f>
        <v>0.36368313483039971</v>
      </c>
      <c r="M28" s="67">
        <f>IFERROR(F28/H28-1,"n/a")</f>
        <v>2.0883073020367831</v>
      </c>
      <c r="N28" s="67">
        <f>IFERROR(F28/I28-1,"n/a")</f>
        <v>302.03400868306801</v>
      </c>
      <c r="O28" s="67">
        <f>IFERROR(F28/J28-1,"n/a")</f>
        <v>4.5524919013757721</v>
      </c>
      <c r="P28" s="63">
        <f>IFERROR(F28/K28-1,"n/a")</f>
        <v>0.91536663785336314</v>
      </c>
      <c r="Q28" s="76">
        <f t="shared" si="1"/>
        <v>3231910</v>
      </c>
      <c r="R28" s="76">
        <f t="shared" si="1"/>
        <v>2478359</v>
      </c>
      <c r="S28" s="76">
        <f t="shared" si="1"/>
        <v>867705</v>
      </c>
      <c r="T28" s="76">
        <f t="shared" si="1"/>
        <v>10103</v>
      </c>
      <c r="U28" s="76">
        <f t="shared" si="1"/>
        <v>1276302</v>
      </c>
      <c r="V28" s="76">
        <f t="shared" si="1"/>
        <v>1789862</v>
      </c>
      <c r="W28" s="67">
        <f>IFERROR(Q28/R28-1,"n/a")</f>
        <v>0.30405239918833393</v>
      </c>
      <c r="X28" s="67">
        <f>IFERROR(Q28/S28-1,"n/a")</f>
        <v>2.7246644885070386</v>
      </c>
      <c r="Y28" s="67">
        <f>IFERROR(Q28/T28-1,"n/a")</f>
        <v>318.89607047411658</v>
      </c>
      <c r="Z28" s="67">
        <f>IFERROR(Q28/U28-1,"n/a")</f>
        <v>1.5322455030235789</v>
      </c>
      <c r="AA28" s="63">
        <f>IFERROR(Q28/V28-1,"n/a")</f>
        <v>0.80567552135304288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2"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1.2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2.7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2.7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March</v>
      </c>
      <c r="G33" s="158"/>
      <c r="H33" s="158"/>
      <c r="I33" s="158"/>
      <c r="J33" s="158"/>
      <c r="K33" s="158"/>
      <c r="L33" s="158"/>
      <c r="M33" s="158"/>
      <c r="N33" s="158"/>
      <c r="O33" s="158"/>
      <c r="P33" s="159"/>
      <c r="Q33" s="161" t="str">
        <f>"April to "&amp;D4&amp;" (YTD)"</f>
        <v>April to March (YTD)</v>
      </c>
      <c r="R33" s="162"/>
      <c r="S33" s="162"/>
      <c r="T33" s="162"/>
      <c r="U33" s="162"/>
      <c r="V33" s="162"/>
      <c r="W33" s="162"/>
      <c r="X33" s="162"/>
      <c r="Y33" s="162"/>
      <c r="Z33" s="162"/>
      <c r="AA33" s="163"/>
      <c r="AB33" s="161" t="s">
        <v>58</v>
      </c>
      <c r="AC33" s="162"/>
      <c r="AD33" s="162"/>
      <c r="AE33" s="162"/>
      <c r="AF33" s="164"/>
    </row>
    <row r="34" spans="1:34" s="124" customFormat="1" ht="11.2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1.2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1.25">
      <c r="A37" s="123"/>
      <c r="B37" s="123"/>
      <c r="C37" s="33"/>
      <c r="D37" s="26" t="s">
        <v>5</v>
      </c>
      <c r="E37" s="32"/>
      <c r="F37" s="74">
        <f t="shared" ref="F37:K38" si="3">F13</f>
        <v>282</v>
      </c>
      <c r="G37" s="74">
        <f t="shared" si="3"/>
        <v>181</v>
      </c>
      <c r="H37" s="74">
        <f t="shared" si="3"/>
        <v>204</v>
      </c>
      <c r="I37" s="74">
        <f t="shared" si="3"/>
        <v>0</v>
      </c>
      <c r="J37" s="74">
        <f t="shared" si="3"/>
        <v>147</v>
      </c>
      <c r="K37" s="74">
        <f t="shared" si="3"/>
        <v>170</v>
      </c>
      <c r="L37" s="64">
        <f>IFERROR(F37/G37-1,"n/a")</f>
        <v>0.55801104972375692</v>
      </c>
      <c r="M37" s="64">
        <f>IFERROR(F37/H37-1,"n/a")</f>
        <v>0.38235294117647056</v>
      </c>
      <c r="N37" s="64" t="str">
        <f>IFERROR(F37/I37-1,"n/a")</f>
        <v>n/a</v>
      </c>
      <c r="O37" s="64">
        <f>IFERROR(F37/J37-1,"n/a")</f>
        <v>0.91836734693877542</v>
      </c>
      <c r="P37" s="60">
        <f>IFERROR(F37/K37-1,"n/a")</f>
        <v>0.65882352941176481</v>
      </c>
      <c r="Q37" s="64"/>
      <c r="R37" s="74">
        <f>'Feb-24'!R37+F37</f>
        <v>1803</v>
      </c>
      <c r="S37" s="74">
        <v>1492</v>
      </c>
      <c r="T37" s="74">
        <v>515</v>
      </c>
      <c r="U37" s="74">
        <v>551</v>
      </c>
      <c r="V37" s="74">
        <v>1584</v>
      </c>
      <c r="W37" s="64"/>
      <c r="X37" s="120">
        <f>IFERROR(R37/S37-1,"n/a")</f>
        <v>0.2084450402144773</v>
      </c>
      <c r="Y37" s="120">
        <f>IFERROR(R37/T37-1,"n/a")</f>
        <v>2.5009708737864078</v>
      </c>
      <c r="Z37" s="120">
        <f>IFERROR(R37/U37-1,"n/a")</f>
        <v>2.2722323049001814</v>
      </c>
      <c r="AA37" s="121">
        <f>IFERROR(R37/V37-1,"n/a")</f>
        <v>0.13825757575757569</v>
      </c>
      <c r="AB37" s="150"/>
      <c r="AC37" s="89">
        <v>1486</v>
      </c>
      <c r="AD37" s="89">
        <v>1052</v>
      </c>
      <c r="AE37" s="70">
        <v>551</v>
      </c>
      <c r="AF37" s="78">
        <v>1584</v>
      </c>
      <c r="AH37" s="123"/>
    </row>
    <row r="38" spans="1:34" s="124" customFormat="1" ht="11.25">
      <c r="A38" s="123"/>
      <c r="B38" s="123"/>
      <c r="C38" s="33"/>
      <c r="D38" s="26" t="s">
        <v>11</v>
      </c>
      <c r="E38" s="32"/>
      <c r="F38" s="74">
        <f t="shared" si="3"/>
        <v>854103</v>
      </c>
      <c r="G38" s="74">
        <f t="shared" si="3"/>
        <v>565574</v>
      </c>
      <c r="H38" s="74">
        <f t="shared" si="3"/>
        <v>344501</v>
      </c>
      <c r="I38" s="74">
        <f t="shared" si="3"/>
        <v>0</v>
      </c>
      <c r="J38" s="74">
        <f t="shared" si="3"/>
        <v>196286</v>
      </c>
      <c r="K38" s="74">
        <f t="shared" si="3"/>
        <v>500596</v>
      </c>
      <c r="L38" s="64">
        <f>IFERROR(F38/G38-1,"n/a")</f>
        <v>0.51015251761926828</v>
      </c>
      <c r="M38" s="64">
        <f>IFERROR(F38/H38-1,"n/a")</f>
        <v>1.4792467946392027</v>
      </c>
      <c r="N38" s="64" t="str">
        <f>IFERROR(F38/I38-1,"n/a")</f>
        <v>n/a</v>
      </c>
      <c r="O38" s="64">
        <f>IFERROR(F38/J38-1,"n/a")</f>
        <v>3.3513189937132548</v>
      </c>
      <c r="P38" s="60">
        <f>IFERROR(F38/K38-1,"n/a")</f>
        <v>0.70617224268671741</v>
      </c>
      <c r="Q38" s="64"/>
      <c r="R38" s="74">
        <f>'Feb-24'!R38+F38</f>
        <v>5844595</v>
      </c>
      <c r="S38" s="74">
        <v>3575706</v>
      </c>
      <c r="T38" s="74">
        <v>763201</v>
      </c>
      <c r="U38" s="74">
        <v>1092884</v>
      </c>
      <c r="V38" s="74">
        <v>4571076</v>
      </c>
      <c r="W38" s="64"/>
      <c r="X38" s="120">
        <f>IFERROR(R38/S38-1,"n/a")</f>
        <v>0.63452895735835102</v>
      </c>
      <c r="Y38" s="120">
        <f>IFERROR(R38/T38-1,"n/a")</f>
        <v>6.6580022824917684</v>
      </c>
      <c r="Z38" s="120">
        <f>IFERROR(R38/U38-1,"n/a")</f>
        <v>4.3478640002049627</v>
      </c>
      <c r="AA38" s="121">
        <f>IFERROR(R38/V38-1,"n/a")</f>
        <v>0.27860376856565061</v>
      </c>
      <c r="AB38" s="150"/>
      <c r="AC38" s="89">
        <v>4370939</v>
      </c>
      <c r="AD38" s="89">
        <v>1527970</v>
      </c>
      <c r="AE38" s="84">
        <v>1092884</v>
      </c>
      <c r="AF38" s="78">
        <v>4234259</v>
      </c>
      <c r="AH38" s="123"/>
    </row>
    <row r="39" spans="1:34" s="124" customFormat="1" ht="11.2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1.25">
      <c r="A40" s="123"/>
      <c r="B40" s="123"/>
      <c r="C40" s="33"/>
      <c r="D40" s="26" t="s">
        <v>5</v>
      </c>
      <c r="E40" s="32"/>
      <c r="F40" s="74">
        <f t="shared" ref="F40:K41" si="4">F16</f>
        <v>17</v>
      </c>
      <c r="G40" s="74">
        <f t="shared" si="4"/>
        <v>16</v>
      </c>
      <c r="H40" s="74">
        <f t="shared" si="4"/>
        <v>26</v>
      </c>
      <c r="I40" s="74">
        <f t="shared" si="4"/>
        <v>5</v>
      </c>
      <c r="J40" s="74">
        <f t="shared" si="4"/>
        <v>1</v>
      </c>
      <c r="K40" s="74">
        <f t="shared" si="4"/>
        <v>10</v>
      </c>
      <c r="L40" s="64">
        <f>IFERROR(F40/G40-1,"n/a")</f>
        <v>6.25E-2</v>
      </c>
      <c r="M40" s="64">
        <f>IFERROR(F40/H40-1,"n/a")</f>
        <v>-0.34615384615384615</v>
      </c>
      <c r="N40" s="64">
        <f>IFERROR(F40/I40-1,"n/a")</f>
        <v>2.4</v>
      </c>
      <c r="O40" s="64">
        <f>IFERROR(F40/J40-1,"n/a")</f>
        <v>16</v>
      </c>
      <c r="P40" s="60">
        <f>IFERROR(F40/K40-1,"n/a")</f>
        <v>0.7</v>
      </c>
      <c r="Q40" s="64"/>
      <c r="R40" s="74">
        <f>'Feb-24'!R40+F40</f>
        <v>582</v>
      </c>
      <c r="S40" s="74">
        <v>554</v>
      </c>
      <c r="T40" s="74">
        <v>204</v>
      </c>
      <c r="U40" s="74">
        <v>54</v>
      </c>
      <c r="V40" s="74">
        <v>593</v>
      </c>
      <c r="W40" s="64"/>
      <c r="X40" s="120">
        <f>IFERROR(R40/S40-1,"n/a")</f>
        <v>5.0541516245487417E-2</v>
      </c>
      <c r="Y40" s="120">
        <f>IFERROR(R40/T40-1,"n/a")</f>
        <v>1.8529411764705883</v>
      </c>
      <c r="Z40" s="120">
        <f>IFERROR(R40/U40-1,"n/a")</f>
        <v>9.7777777777777786</v>
      </c>
      <c r="AA40" s="121">
        <f>IFERROR(R40/V40-1,"n/a")</f>
        <v>-1.8549747048903886E-2</v>
      </c>
      <c r="AB40" s="150"/>
      <c r="AC40" s="89">
        <v>563</v>
      </c>
      <c r="AD40" s="89">
        <v>226</v>
      </c>
      <c r="AE40" s="70">
        <v>66</v>
      </c>
      <c r="AF40" s="78">
        <v>573</v>
      </c>
      <c r="AH40" s="123"/>
    </row>
    <row r="41" spans="1:34" s="124" customFormat="1" ht="11.25">
      <c r="A41" s="123"/>
      <c r="B41" s="123"/>
      <c r="C41" s="33"/>
      <c r="D41" s="26" t="s">
        <v>11</v>
      </c>
      <c r="E41" s="32"/>
      <c r="F41" s="74">
        <f t="shared" si="4"/>
        <v>54338</v>
      </c>
      <c r="G41" s="74">
        <f t="shared" si="4"/>
        <v>43135</v>
      </c>
      <c r="H41" s="74">
        <f t="shared" si="4"/>
        <v>28377</v>
      </c>
      <c r="I41" s="74">
        <f t="shared" si="4"/>
        <v>4146</v>
      </c>
      <c r="J41" s="74">
        <f t="shared" si="4"/>
        <v>565</v>
      </c>
      <c r="K41" s="74">
        <f t="shared" si="4"/>
        <v>32801</v>
      </c>
      <c r="L41" s="64">
        <f>IFERROR(F41/G41-1,"n/a")</f>
        <v>0.2597194853367335</v>
      </c>
      <c r="M41" s="64">
        <f>IFERROR(F41/H41-1,"n/a")</f>
        <v>0.91486062656376643</v>
      </c>
      <c r="N41" s="64">
        <f>IFERROR(F41/I41-1,"n/a")</f>
        <v>12.10612638687892</v>
      </c>
      <c r="O41" s="64">
        <f>IFERROR(F41/J41-1,"n/a")</f>
        <v>95.173451327433625</v>
      </c>
      <c r="P41" s="60">
        <f>IFERROR(F41/K41-1,"n/a")</f>
        <v>0.6565958354928203</v>
      </c>
      <c r="Q41" s="64"/>
      <c r="R41" s="74">
        <f>'Feb-24'!R41+F41</f>
        <v>1706502</v>
      </c>
      <c r="S41" s="74">
        <v>926352</v>
      </c>
      <c r="T41" s="74">
        <v>302535</v>
      </c>
      <c r="U41" s="74">
        <v>70675</v>
      </c>
      <c r="V41" s="74">
        <v>1398533</v>
      </c>
      <c r="W41" s="64"/>
      <c r="X41" s="120">
        <f>IFERROR(R41/S41-1,"n/a")</f>
        <v>0.84217446499818638</v>
      </c>
      <c r="Y41" s="120">
        <f>IFERROR(R41/T41-1,"n/a")</f>
        <v>4.6406762853884675</v>
      </c>
      <c r="Z41" s="120">
        <f>IFERROR(R41/U41-1,"n/a")</f>
        <v>23.145765829501237</v>
      </c>
      <c r="AA41" s="121">
        <f>IFERROR(R41/V41-1,"n/a")</f>
        <v>0.22020860430179345</v>
      </c>
      <c r="AB41" s="150"/>
      <c r="AC41" s="89">
        <v>1012510</v>
      </c>
      <c r="AD41" s="89">
        <v>327926</v>
      </c>
      <c r="AE41" s="84">
        <v>80778</v>
      </c>
      <c r="AF41" s="78">
        <v>1361671</v>
      </c>
      <c r="AH41" s="123"/>
    </row>
    <row r="42" spans="1:34" s="124" customFormat="1" ht="11.2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1.25">
      <c r="A43" s="123"/>
      <c r="B43" s="123"/>
      <c r="C43" s="33"/>
      <c r="D43" s="26" t="s">
        <v>5</v>
      </c>
      <c r="E43" s="32"/>
      <c r="F43" s="74">
        <f t="shared" ref="F43:K44" si="5">F19</f>
        <v>21</v>
      </c>
      <c r="G43" s="74">
        <f t="shared" si="5"/>
        <v>17</v>
      </c>
      <c r="H43" s="74">
        <f t="shared" si="5"/>
        <v>6</v>
      </c>
      <c r="I43" s="74">
        <f t="shared" si="5"/>
        <v>0</v>
      </c>
      <c r="J43" s="74">
        <f t="shared" si="5"/>
        <v>2</v>
      </c>
      <c r="K43" s="74">
        <f t="shared" si="5"/>
        <v>5</v>
      </c>
      <c r="L43" s="64">
        <f>IFERROR(F43/G43-1,"n/a")</f>
        <v>0.23529411764705888</v>
      </c>
      <c r="M43" s="64">
        <f>IFERROR(F43/H43-1,"n/a")</f>
        <v>2.5</v>
      </c>
      <c r="N43" s="64" t="str">
        <f>IFERROR(F43/I43-1,"n/a")</f>
        <v>n/a</v>
      </c>
      <c r="O43" s="64">
        <f>IFERROR(F43/J43-1,"n/a")</f>
        <v>9.5</v>
      </c>
      <c r="P43" s="60">
        <f>IFERROR(F43/K43-1,"n/a")</f>
        <v>3.2</v>
      </c>
      <c r="Q43" s="64"/>
      <c r="R43" s="74">
        <f>'Feb-24'!R43+F43</f>
        <v>712</v>
      </c>
      <c r="S43" s="74">
        <v>658</v>
      </c>
      <c r="T43" s="74">
        <v>47</v>
      </c>
      <c r="U43" s="74">
        <v>10</v>
      </c>
      <c r="V43" s="74">
        <v>290</v>
      </c>
      <c r="W43" s="64"/>
      <c r="X43" s="120">
        <f>IFERROR(R43/S43-1,"n/a")</f>
        <v>8.2066869300911893E-2</v>
      </c>
      <c r="Y43" s="120">
        <f>IFERROR(R43/T43-1,"n/a")</f>
        <v>14.148936170212766</v>
      </c>
      <c r="Z43" s="120">
        <f>IFERROR(R43/U43-1,"n/a")</f>
        <v>70.2</v>
      </c>
      <c r="AA43" s="121">
        <f>IFERROR(R43/V43-1,"n/a")</f>
        <v>1.4551724137931035</v>
      </c>
      <c r="AB43" s="150"/>
      <c r="AC43" s="89">
        <v>669</v>
      </c>
      <c r="AD43" s="89">
        <v>59</v>
      </c>
      <c r="AE43" s="70">
        <v>9</v>
      </c>
      <c r="AF43" s="78">
        <v>287</v>
      </c>
      <c r="AH43" s="123"/>
    </row>
    <row r="44" spans="1:34" s="124" customFormat="1" ht="11.25">
      <c r="A44" s="123"/>
      <c r="B44" s="123"/>
      <c r="C44" s="33"/>
      <c r="D44" s="26" t="s">
        <v>11</v>
      </c>
      <c r="E44" s="32"/>
      <c r="F44" s="74">
        <f t="shared" si="5"/>
        <v>31321</v>
      </c>
      <c r="G44" s="74">
        <f t="shared" si="5"/>
        <v>14734</v>
      </c>
      <c r="H44" s="74">
        <f t="shared" si="5"/>
        <v>1346</v>
      </c>
      <c r="I44" s="74">
        <f t="shared" si="5"/>
        <v>0</v>
      </c>
      <c r="J44" s="74">
        <f t="shared" si="5"/>
        <v>887</v>
      </c>
      <c r="K44" s="74">
        <f t="shared" si="5"/>
        <v>4876</v>
      </c>
      <c r="L44" s="64">
        <f>IFERROR(F44/G44-1,"n/a")</f>
        <v>1.1257635401113073</v>
      </c>
      <c r="M44" s="64">
        <f>IFERROR(F44/H44-1,"n/a")</f>
        <v>22.269687964338782</v>
      </c>
      <c r="N44" s="64" t="str">
        <f>IFERROR(F44/I44-1,"n/a")</f>
        <v>n/a</v>
      </c>
      <c r="O44" s="64">
        <f>IFERROR(F44/J44-1,"n/a")</f>
        <v>34.311161217587376</v>
      </c>
      <c r="P44" s="60">
        <f>IFERROR(F44/K44-1,"n/a")</f>
        <v>5.4235028712059066</v>
      </c>
      <c r="Q44" s="64"/>
      <c r="R44" s="74">
        <f>'Feb-24'!R44+F44</f>
        <v>1296421</v>
      </c>
      <c r="S44" s="74">
        <v>887495</v>
      </c>
      <c r="T44" s="74">
        <v>17541</v>
      </c>
      <c r="U44" s="74">
        <v>10047</v>
      </c>
      <c r="V44" s="74">
        <v>585930</v>
      </c>
      <c r="W44" s="64"/>
      <c r="X44" s="120">
        <f>IFERROR(R44/S44-1,"n/a")</f>
        <v>0.46076428599597752</v>
      </c>
      <c r="Y44" s="120">
        <f>IFERROR(R44/T44-1,"n/a")</f>
        <v>72.908044011173828</v>
      </c>
      <c r="Z44" s="120">
        <f>IFERROR(R44/U44-1,"n/a")</f>
        <v>128.03563252712252</v>
      </c>
      <c r="AA44" s="121">
        <f>IFERROR(R44/V44-1,"n/a")</f>
        <v>1.212586827778062</v>
      </c>
      <c r="AB44" s="150"/>
      <c r="AC44" s="82">
        <f>709768+195488</f>
        <v>905256</v>
      </c>
      <c r="AD44" s="82">
        <v>20626</v>
      </c>
      <c r="AE44" s="84">
        <v>10047</v>
      </c>
      <c r="AF44" s="78">
        <v>581199</v>
      </c>
      <c r="AH44" s="123"/>
    </row>
    <row r="45" spans="1:34" s="124" customFormat="1" ht="11.2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1.25">
      <c r="A46" s="123"/>
      <c r="B46" s="123"/>
      <c r="C46" s="33"/>
      <c r="D46" s="26" t="s">
        <v>5</v>
      </c>
      <c r="E46" s="34"/>
      <c r="F46" s="74">
        <f t="shared" ref="F46:K47" si="6">F22</f>
        <v>87</v>
      </c>
      <c r="G46" s="74">
        <f t="shared" si="6"/>
        <v>108</v>
      </c>
      <c r="H46" s="74">
        <f t="shared" si="6"/>
        <v>24</v>
      </c>
      <c r="I46" s="74">
        <f t="shared" si="6"/>
        <v>0</v>
      </c>
      <c r="J46" s="74">
        <f t="shared" si="6"/>
        <v>10</v>
      </c>
      <c r="K46" s="74">
        <f t="shared" si="6"/>
        <v>44</v>
      </c>
      <c r="L46" s="64">
        <f>IFERROR(F46/G46-1,"n/a")</f>
        <v>-0.19444444444444442</v>
      </c>
      <c r="M46" s="64">
        <f>IFERROR(F46/H46-1,"n/a")</f>
        <v>2.625</v>
      </c>
      <c r="N46" s="64" t="str">
        <f>IFERROR(F46/I46-1,"n/a")</f>
        <v>n/a</v>
      </c>
      <c r="O46" s="64">
        <f>IFERROR(F46/J46-1,"n/a")</f>
        <v>7.6999999999999993</v>
      </c>
      <c r="P46" s="60">
        <f>IFERROR(F46/K46-1,"n/a")</f>
        <v>0.97727272727272729</v>
      </c>
      <c r="Q46" s="64"/>
      <c r="R46" s="74">
        <f>'Feb-24'!R46+F46</f>
        <v>1471</v>
      </c>
      <c r="S46" s="74">
        <v>890</v>
      </c>
      <c r="T46" s="74">
        <v>283</v>
      </c>
      <c r="U46" s="74">
        <v>43</v>
      </c>
      <c r="V46" s="74">
        <v>827</v>
      </c>
      <c r="W46" s="64"/>
      <c r="X46" s="120">
        <f>IFERROR(R46/S46-1,"n/a")</f>
        <v>0.65280898876404492</v>
      </c>
      <c r="Y46" s="120">
        <f>IFERROR(R46/T46-1,"n/a")</f>
        <v>4.1978798586572434</v>
      </c>
      <c r="Z46" s="120">
        <f>IFERROR(R46/U46-1,"n/a")</f>
        <v>33.209302325581397</v>
      </c>
      <c r="AA46" s="121">
        <f>IFERROR(R46/V46-1,"n/a")</f>
        <v>0.77871825876662637</v>
      </c>
      <c r="AB46" s="150"/>
      <c r="AC46" s="89">
        <v>1129</v>
      </c>
      <c r="AD46" s="89">
        <v>336</v>
      </c>
      <c r="AE46" s="84">
        <v>43</v>
      </c>
      <c r="AF46" s="78">
        <v>781</v>
      </c>
      <c r="AH46" s="123"/>
    </row>
    <row r="47" spans="1:34" s="124" customFormat="1" ht="11.25">
      <c r="A47" s="123"/>
      <c r="B47" s="123"/>
      <c r="C47" s="33"/>
      <c r="D47" s="26" t="s">
        <v>11</v>
      </c>
      <c r="E47" s="32"/>
      <c r="F47" s="74">
        <f t="shared" si="6"/>
        <v>316617</v>
      </c>
      <c r="G47" s="74">
        <f t="shared" si="6"/>
        <v>297870</v>
      </c>
      <c r="H47" s="74">
        <f t="shared" si="6"/>
        <v>32594</v>
      </c>
      <c r="I47" s="74">
        <f t="shared" si="6"/>
        <v>0</v>
      </c>
      <c r="J47" s="74">
        <f t="shared" si="6"/>
        <v>28535</v>
      </c>
      <c r="K47" s="74">
        <f t="shared" si="6"/>
        <v>117674</v>
      </c>
      <c r="L47" s="64">
        <f>IFERROR(F47/G47-1,"n/a")</f>
        <v>6.2936851646691494E-2</v>
      </c>
      <c r="M47" s="64">
        <f>IFERROR(F47/H47-1,"n/a")</f>
        <v>8.7139657605694296</v>
      </c>
      <c r="N47" s="64" t="str">
        <f>IFERROR(F47/I47-1,"n/a")</f>
        <v>n/a</v>
      </c>
      <c r="O47" s="64">
        <f>IFERROR(F47/J47-1,"n/a")</f>
        <v>10.095742071140704</v>
      </c>
      <c r="P47" s="60">
        <f>IFERROR(F47/K47-1,"n/a")</f>
        <v>1.690628346108741</v>
      </c>
      <c r="Q47" s="64"/>
      <c r="R47" s="74">
        <f>'Feb-24'!R47+F47</f>
        <v>4517247</v>
      </c>
      <c r="S47" s="74">
        <v>2157691</v>
      </c>
      <c r="T47" s="74">
        <v>465109</v>
      </c>
      <c r="U47" s="74">
        <v>140552</v>
      </c>
      <c r="V47" s="74">
        <v>2552942</v>
      </c>
      <c r="W47" s="64"/>
      <c r="X47" s="120">
        <f>IFERROR(R47/S47-1,"n/a")</f>
        <v>1.093556028180124</v>
      </c>
      <c r="Y47" s="120">
        <f>IFERROR(R47/T47-1,"n/a")</f>
        <v>8.7122330464471762</v>
      </c>
      <c r="Z47" s="120">
        <f>IFERROR(R47/U47-1,"n/a")</f>
        <v>31.139329216233136</v>
      </c>
      <c r="AA47" s="121">
        <f>IFERROR(R47/V47-1,"n/a")</f>
        <v>0.76942797760387815</v>
      </c>
      <c r="AB47" s="150"/>
      <c r="AC47" s="82">
        <v>2932981</v>
      </c>
      <c r="AD47" s="82">
        <v>533563</v>
      </c>
      <c r="AE47" s="84">
        <v>140552</v>
      </c>
      <c r="AF47" s="78">
        <v>2441594</v>
      </c>
      <c r="AH47" s="123"/>
    </row>
    <row r="48" spans="1:34" s="124" customFormat="1" ht="11.2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1.2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'Feb-24'!R49+F49</f>
        <v>21</v>
      </c>
      <c r="S49" s="74">
        <v>9</v>
      </c>
      <c r="T49" s="74">
        <v>0</v>
      </c>
      <c r="U49" s="74">
        <v>0</v>
      </c>
      <c r="V49" s="74">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1.2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'Feb-24'!R50+F50</f>
        <v>38626</v>
      </c>
      <c r="S50" s="74">
        <v>15637</v>
      </c>
      <c r="T50" s="74">
        <v>0</v>
      </c>
      <c r="U50" s="74">
        <v>0</v>
      </c>
      <c r="V50" s="74">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2" thickBot="1">
      <c r="C51" s="35" t="s">
        <v>12</v>
      </c>
      <c r="D51" s="36"/>
      <c r="E51" s="37"/>
      <c r="F51" s="75">
        <f>F37+F40+F43+F46+F49</f>
        <v>407</v>
      </c>
      <c r="G51" s="75">
        <f>G37+G40+G43+G46+G49</f>
        <v>322</v>
      </c>
      <c r="H51" s="75">
        <f t="shared" ref="H51:K52" si="8">H37+H40+H43+H46+H49</f>
        <v>260</v>
      </c>
      <c r="I51" s="75">
        <f t="shared" si="8"/>
        <v>5</v>
      </c>
      <c r="J51" s="75">
        <f t="shared" si="8"/>
        <v>160</v>
      </c>
      <c r="K51" s="75">
        <f t="shared" si="8"/>
        <v>229</v>
      </c>
      <c r="L51" s="66">
        <f>IFERROR(F51/G51-1,"n/a")</f>
        <v>0.2639751552795031</v>
      </c>
      <c r="M51" s="66">
        <f>IFERROR(F51/H51-1,"n/a")</f>
        <v>0.56538461538461537</v>
      </c>
      <c r="N51" s="66">
        <f>IFERROR(F51/I51-1,"n/a")</f>
        <v>80.400000000000006</v>
      </c>
      <c r="O51" s="66">
        <f>IFERROR(F51/J51-1,"n/a")</f>
        <v>1.5437500000000002</v>
      </c>
      <c r="P51" s="62">
        <f>IFERROR(F51/K51-1,"n/a")</f>
        <v>0.77729257641921401</v>
      </c>
      <c r="Q51" s="66"/>
      <c r="R51" s="75">
        <f t="shared" ref="R51:V52" si="9">R37+R40+R43+R46+R49</f>
        <v>4589</v>
      </c>
      <c r="S51" s="75">
        <f>S37+S40+S43+S46+S49</f>
        <v>3603</v>
      </c>
      <c r="T51" s="75">
        <f t="shared" si="9"/>
        <v>1049</v>
      </c>
      <c r="U51" s="75">
        <f t="shared" si="9"/>
        <v>658</v>
      </c>
      <c r="V51" s="75">
        <f t="shared" si="9"/>
        <v>3310</v>
      </c>
      <c r="W51" s="66"/>
      <c r="X51" s="66">
        <f>IFERROR(R51/S51-1,"n/a")</f>
        <v>0.27366083819039688</v>
      </c>
      <c r="Y51" s="66">
        <f>IFERROR(R51/T51-1,"n/a")</f>
        <v>3.3746425166825551</v>
      </c>
      <c r="Z51" s="66">
        <f t="shared" ref="Z51:Z52" si="10">IFERROR(R51/U51-1,"n/a")</f>
        <v>5.9741641337386016</v>
      </c>
      <c r="AA51" s="62">
        <f>IFERROR(R51/V51-1,"n/a")</f>
        <v>0.38640483383685797</v>
      </c>
      <c r="AB51" s="66"/>
      <c r="AC51" s="46">
        <f t="shared" ref="AC51:AE52" si="11">AC37+AC40+AC43+AC46+AC49</f>
        <v>3856</v>
      </c>
      <c r="AD51" s="46">
        <f t="shared" si="11"/>
        <v>1673</v>
      </c>
      <c r="AE51" s="46">
        <f t="shared" si="11"/>
        <v>669</v>
      </c>
      <c r="AF51" s="80">
        <f>AF37+AF40+AF43+AF46+AF49</f>
        <v>3241</v>
      </c>
      <c r="AH51" s="123"/>
    </row>
    <row r="52" spans="3:34" s="124" customFormat="1" ht="12.75" thickTop="1" thickBot="1">
      <c r="C52" s="38" t="s">
        <v>13</v>
      </c>
      <c r="D52" s="39"/>
      <c r="E52" s="40"/>
      <c r="F52" s="76">
        <f>F38+F41+F44+F47+F50</f>
        <v>1256379</v>
      </c>
      <c r="G52" s="76">
        <f>G38+G41+G44+G47+G50</f>
        <v>921313</v>
      </c>
      <c r="H52" s="76">
        <f t="shared" si="8"/>
        <v>406818</v>
      </c>
      <c r="I52" s="76">
        <f t="shared" si="8"/>
        <v>4146</v>
      </c>
      <c r="J52" s="76">
        <f t="shared" si="8"/>
        <v>226273</v>
      </c>
      <c r="K52" s="76">
        <f t="shared" si="8"/>
        <v>655947</v>
      </c>
      <c r="L52" s="67">
        <f>IFERROR(F52/G52-1,"n/a")</f>
        <v>0.36368313483039971</v>
      </c>
      <c r="M52" s="67">
        <f>IFERROR(F52/H52-1,"n/a")</f>
        <v>2.0883073020367831</v>
      </c>
      <c r="N52" s="67">
        <f>IFERROR(F52/I52-1,"n/a")</f>
        <v>302.03400868306801</v>
      </c>
      <c r="O52" s="67">
        <f>IFERROR(F52/J52-1,"n/a")</f>
        <v>4.5524919013757721</v>
      </c>
      <c r="P52" s="63">
        <f>IFERROR(F52/K52-1,"n/a")</f>
        <v>0.91536663785336314</v>
      </c>
      <c r="Q52" s="67"/>
      <c r="R52" s="76">
        <f t="shared" si="9"/>
        <v>13403391</v>
      </c>
      <c r="S52" s="76">
        <f t="shared" si="9"/>
        <v>7562881</v>
      </c>
      <c r="T52" s="76">
        <f t="shared" si="9"/>
        <v>1548386</v>
      </c>
      <c r="U52" s="76">
        <f t="shared" si="9"/>
        <v>1314158</v>
      </c>
      <c r="V52" s="76">
        <f t="shared" si="9"/>
        <v>9128729</v>
      </c>
      <c r="W52" s="67"/>
      <c r="X52" s="67">
        <f>IFERROR(R52/S52-1,"n/a")</f>
        <v>0.77225993639196489</v>
      </c>
      <c r="Y52" s="118">
        <f>IFERROR(R52/T52-1,"n/a")</f>
        <v>7.6563628190903295</v>
      </c>
      <c r="Z52" s="118">
        <f t="shared" si="10"/>
        <v>9.1992233810546367</v>
      </c>
      <c r="AA52" s="119">
        <f>IFERROR(R52/V52-1,"n/a")</f>
        <v>0.46826474967106591</v>
      </c>
      <c r="AB52" s="118"/>
      <c r="AC52" s="47">
        <f t="shared" si="11"/>
        <v>9237323</v>
      </c>
      <c r="AD52" s="47">
        <f t="shared" si="11"/>
        <v>2410085</v>
      </c>
      <c r="AE52" s="47">
        <f t="shared" si="11"/>
        <v>1324261</v>
      </c>
      <c r="AF52" s="81">
        <f>AF38+AF41+AF44+AF47+AF50</f>
        <v>8638971</v>
      </c>
      <c r="AH52" s="123"/>
    </row>
    <row r="53" spans="3:34" s="124" customFormat="1" ht="12" thickTop="1">
      <c r="AH53" s="123"/>
    </row>
    <row r="54" spans="3:34" s="124" customFormat="1" ht="11.25">
      <c r="S54" s="132"/>
      <c r="T54" s="132"/>
      <c r="U54" s="132"/>
      <c r="V54" s="132"/>
      <c r="AH54" s="123"/>
    </row>
    <row r="55" spans="3:34" ht="15">
      <c r="S55" s="111"/>
      <c r="T55" s="111"/>
      <c r="U55" s="111"/>
      <c r="V55" s="111"/>
      <c r="AH55" s="9"/>
    </row>
    <row r="56" spans="3:34" ht="15">
      <c r="S56" s="111"/>
      <c r="T56" s="111"/>
      <c r="U56" s="111"/>
      <c r="V56" s="111"/>
      <c r="AH56" s="9"/>
    </row>
    <row r="57" spans="3:34" ht="15">
      <c r="S57" s="111"/>
      <c r="T57" s="111"/>
      <c r="U57" s="111"/>
      <c r="V57" s="111"/>
      <c r="AH57" s="9"/>
    </row>
    <row r="58" spans="3:34" ht="15">
      <c r="AH58" s="9"/>
    </row>
    <row r="59" spans="3:34" ht="15">
      <c r="AH59" s="9"/>
    </row>
    <row r="60" spans="3:34" ht="1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opLeftCell="A3" zoomScale="75" zoomScaleNormal="75" workbookViewId="0">
      <selection activeCell="R38" sqref="R38"/>
    </sheetView>
  </sheetViews>
  <sheetFormatPr defaultColWidth="0" defaultRowHeight="0" customHeight="1" zeroHeight="1"/>
  <cols>
    <col min="1" max="2" width="4.140625" customWidth="1"/>
    <col min="3" max="3" width="3.7109375" customWidth="1"/>
    <col min="4" max="4" width="8.85546875" customWidth="1"/>
    <col min="5" max="6" width="13" customWidth="1"/>
    <col min="7" max="7" width="11.140625" bestFit="1" customWidth="1"/>
    <col min="8" max="8" width="10.28515625" bestFit="1" customWidth="1"/>
    <col min="9" max="10" width="8.85546875" customWidth="1"/>
    <col min="11" max="11" width="10.28515625" bestFit="1" customWidth="1"/>
    <col min="12" max="12" width="8" customWidth="1"/>
    <col min="13" max="13" width="8.85546875" bestFit="1" customWidth="1"/>
    <col min="14" max="16" width="8" customWidth="1"/>
    <col min="17" max="17" width="10.28515625" bestFit="1" customWidth="1"/>
    <col min="18" max="18" width="12" bestFit="1" customWidth="1"/>
    <col min="19" max="19" width="11.5703125" bestFit="1" customWidth="1"/>
    <col min="20" max="20" width="10.42578125" bestFit="1" customWidth="1"/>
    <col min="21" max="21" width="11.5703125" bestFit="1" customWidth="1"/>
    <col min="22" max="22" width="11.7109375" bestFit="1" customWidth="1"/>
    <col min="23" max="23" width="9.140625" bestFit="1" customWidth="1"/>
    <col min="24" max="24" width="8.85546875" bestFit="1" customWidth="1"/>
    <col min="25" max="25" width="8.85546875" customWidth="1"/>
    <col min="26" max="26" width="9" bestFit="1" customWidth="1"/>
    <col min="27" max="27" width="7.7109375" customWidth="1"/>
    <col min="28" max="28" width="10.28515625" bestFit="1" customWidth="1"/>
    <col min="29" max="29" width="13.42578125" bestFit="1" customWidth="1"/>
    <col min="30" max="30" width="13.28515625" bestFit="1" customWidth="1"/>
    <col min="31" max="31" width="12.85546875" bestFit="1" customWidth="1"/>
    <col min="32" max="32" width="15.42578125" bestFit="1" customWidth="1"/>
    <col min="33" max="33" width="11.28515625" customWidth="1"/>
    <col min="34" max="34" width="3.42578125" customWidth="1"/>
    <col min="35" max="16384" width="8.85546875" hidden="1"/>
  </cols>
  <sheetData>
    <row r="1" spans="1:34" ht="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February</v>
      </c>
      <c r="G9" s="155"/>
      <c r="H9" s="155"/>
      <c r="I9" s="155"/>
      <c r="J9" s="155"/>
      <c r="K9" s="155"/>
      <c r="L9" s="155"/>
      <c r="M9" s="155"/>
      <c r="N9" s="155"/>
      <c r="O9" s="155"/>
      <c r="P9" s="156"/>
      <c r="Q9" s="157" t="str">
        <f>"January to "&amp; D4</f>
        <v>January to February</v>
      </c>
      <c r="R9" s="158"/>
      <c r="S9" s="158"/>
      <c r="T9" s="158"/>
      <c r="U9" s="158"/>
      <c r="V9" s="158"/>
      <c r="W9" s="158"/>
      <c r="X9" s="158"/>
      <c r="Y9" s="158"/>
      <c r="Z9" s="158"/>
      <c r="AA9" s="159"/>
      <c r="AB9" s="157" t="s">
        <v>57</v>
      </c>
      <c r="AC9" s="158"/>
      <c r="AD9" s="158"/>
      <c r="AE9" s="158"/>
      <c r="AF9" s="160"/>
      <c r="AG9" s="123"/>
      <c r="AH9" s="123"/>
    </row>
    <row r="10" spans="1:34" s="124" customFormat="1" ht="13.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2.7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2.75">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2.75">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2.7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2.75">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2.75">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2.7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2.75">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2.75">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2.7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2.75">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2.75">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2.7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2.7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2.7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3.5"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4.25"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2"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1.2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2.7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2.7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February</v>
      </c>
      <c r="G33" s="158"/>
      <c r="H33" s="158"/>
      <c r="I33" s="158"/>
      <c r="J33" s="158"/>
      <c r="K33" s="158"/>
      <c r="L33" s="158"/>
      <c r="M33" s="158"/>
      <c r="N33" s="158"/>
      <c r="O33" s="158"/>
      <c r="P33" s="159"/>
      <c r="Q33" s="161" t="str">
        <f>"April to "&amp;D4&amp;" (YTD)"</f>
        <v>April to February (YTD)</v>
      </c>
      <c r="R33" s="162"/>
      <c r="S33" s="162"/>
      <c r="T33" s="162"/>
      <c r="U33" s="162"/>
      <c r="V33" s="162"/>
      <c r="W33" s="162"/>
      <c r="X33" s="162"/>
      <c r="Y33" s="162"/>
      <c r="Z33" s="162"/>
      <c r="AA33" s="163"/>
      <c r="AB33" s="161" t="s">
        <v>58</v>
      </c>
      <c r="AC33" s="162"/>
      <c r="AD33" s="162"/>
      <c r="AE33" s="162"/>
      <c r="AF33" s="164"/>
    </row>
    <row r="34" spans="1:34" s="124" customFormat="1" ht="11.2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1.2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1.25">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'Jan-24'!R37+'Feb-24'!F37</f>
        <v>1521</v>
      </c>
      <c r="S37" s="74">
        <f>'Jan-24'!S37+'Feb-24'!H37</f>
        <v>1282</v>
      </c>
      <c r="T37" s="74">
        <f>'Jan-24'!T37+'Feb-24'!I37</f>
        <v>515</v>
      </c>
      <c r="U37" s="74">
        <f>'Jan-24'!U37+'Feb-24'!J37</f>
        <v>404</v>
      </c>
      <c r="V37" s="74">
        <f>'Jan-24'!V37+'Feb-24'!K37</f>
        <v>1414</v>
      </c>
      <c r="W37" s="64"/>
      <c r="X37" s="120">
        <f>IFERROR(R37/S37-1,"n/a")</f>
        <v>0.18642745709828401</v>
      </c>
      <c r="Y37" s="120">
        <f>IFERROR(R37/T37-1,"n/a")</f>
        <v>1.9533980582524273</v>
      </c>
      <c r="Z37" s="120">
        <f>IFERROR(R37/U37-1,"n/a")</f>
        <v>2.7648514851485149</v>
      </c>
      <c r="AA37" s="121">
        <f>IFERROR(R37/V37-1,"n/a")</f>
        <v>7.5671852899575676E-2</v>
      </c>
      <c r="AB37" s="150"/>
      <c r="AC37" s="89">
        <v>1486</v>
      </c>
      <c r="AD37" s="89">
        <v>1052</v>
      </c>
      <c r="AE37" s="70">
        <v>551</v>
      </c>
      <c r="AF37" s="78">
        <v>1584</v>
      </c>
      <c r="AH37" s="123"/>
    </row>
    <row r="38" spans="1:34" s="124" customFormat="1" ht="11.25">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'Jan-24'!R38+'Feb-24'!F38</f>
        <v>4990492</v>
      </c>
      <c r="S38" s="74">
        <f>'Jan-24'!S38+'Feb-24'!H38</f>
        <v>3247912</v>
      </c>
      <c r="T38" s="74">
        <f>'Jan-24'!T38+'Feb-24'!I38</f>
        <v>763201</v>
      </c>
      <c r="U38" s="74">
        <f>'Jan-24'!U38+'Feb-24'!J38</f>
        <v>896598</v>
      </c>
      <c r="V38" s="74">
        <f>'Jan-24'!V38+'Feb-24'!K38</f>
        <v>4070480</v>
      </c>
      <c r="W38" s="64"/>
      <c r="X38" s="120">
        <f>IFERROR(R38/S38-1,"n/a")</f>
        <v>0.53652315703134823</v>
      </c>
      <c r="Y38" s="120">
        <f>IFERROR(R38/T38-1,"n/a")</f>
        <v>5.5388960444234216</v>
      </c>
      <c r="Z38" s="120">
        <f>IFERROR(R38/U38-1,"n/a")</f>
        <v>4.5660307071842681</v>
      </c>
      <c r="AA38" s="121">
        <f>IFERROR(R38/V38-1,"n/a")</f>
        <v>0.22602051846465288</v>
      </c>
      <c r="AB38" s="150"/>
      <c r="AC38" s="89">
        <v>4370939</v>
      </c>
      <c r="AD38" s="89">
        <v>1527970</v>
      </c>
      <c r="AE38" s="84">
        <v>1092884</v>
      </c>
      <c r="AF38" s="78">
        <v>4234259</v>
      </c>
      <c r="AH38" s="123"/>
    </row>
    <row r="39" spans="1:34" s="124" customFormat="1" ht="11.2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1.25">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'Jan-24'!R40+'Feb-24'!F40</f>
        <v>565</v>
      </c>
      <c r="S40" s="74">
        <f>'Jan-24'!S40+'Feb-24'!H40</f>
        <v>546</v>
      </c>
      <c r="T40" s="74">
        <f>'Jan-24'!T40+'Feb-24'!I40</f>
        <v>199</v>
      </c>
      <c r="U40" s="74">
        <f>'Jan-24'!U40+'Feb-24'!J40</f>
        <v>53</v>
      </c>
      <c r="V40" s="74">
        <f>'Jan-24'!V40+'Feb-24'!K40</f>
        <v>583</v>
      </c>
      <c r="W40" s="64"/>
      <c r="X40" s="120">
        <f>IFERROR(R40/S40-1,"n/a")</f>
        <v>3.4798534798534897E-2</v>
      </c>
      <c r="Y40" s="120">
        <f>IFERROR(R40/T40-1,"n/a")</f>
        <v>1.8391959798994977</v>
      </c>
      <c r="Z40" s="120">
        <f>IFERROR(R40/U40-1,"n/a")</f>
        <v>9.6603773584905657</v>
      </c>
      <c r="AA40" s="121">
        <f>IFERROR(R40/V40-1,"n/a")</f>
        <v>-3.0874785591766707E-2</v>
      </c>
      <c r="AB40" s="150"/>
      <c r="AC40" s="89">
        <v>563</v>
      </c>
      <c r="AD40" s="89">
        <v>226</v>
      </c>
      <c r="AE40" s="70">
        <v>66</v>
      </c>
      <c r="AF40" s="78">
        <v>573</v>
      </c>
      <c r="AH40" s="123"/>
    </row>
    <row r="41" spans="1:34" s="124" customFormat="1" ht="11.25">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'Jan-24'!R41+'Feb-24'!F41</f>
        <v>1652164</v>
      </c>
      <c r="S41" s="74">
        <f>'Jan-24'!S41+'Feb-24'!H41</f>
        <v>937586</v>
      </c>
      <c r="T41" s="74">
        <f>'Jan-24'!T41+'Feb-24'!I41</f>
        <v>298389</v>
      </c>
      <c r="U41" s="74">
        <f>'Jan-24'!U41+'Feb-24'!J41</f>
        <v>70110</v>
      </c>
      <c r="V41" s="74">
        <f>'Jan-24'!V41+'Feb-24'!K41</f>
        <v>1365732</v>
      </c>
      <c r="W41" s="64"/>
      <c r="X41" s="120">
        <f>IFERROR(R41/S41-1,"n/a")</f>
        <v>0.76214661908347603</v>
      </c>
      <c r="Y41" s="120">
        <f>IFERROR(R41/T41-1,"n/a")</f>
        <v>4.5369467373127028</v>
      </c>
      <c r="Z41" s="120">
        <f>IFERROR(R41/U41-1,"n/a")</f>
        <v>22.565311653116531</v>
      </c>
      <c r="AA41" s="121">
        <f>IFERROR(R41/V41-1,"n/a")</f>
        <v>0.20972782361400344</v>
      </c>
      <c r="AB41" s="150"/>
      <c r="AC41" s="89">
        <v>1012510</v>
      </c>
      <c r="AD41" s="89">
        <v>327926</v>
      </c>
      <c r="AE41" s="84">
        <v>80778</v>
      </c>
      <c r="AF41" s="78">
        <v>1361671</v>
      </c>
      <c r="AH41" s="123"/>
    </row>
    <row r="42" spans="1:34" s="124" customFormat="1" ht="11.2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1.25">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'Jan-24'!R43+'Feb-24'!F43</f>
        <v>691</v>
      </c>
      <c r="S43" s="74">
        <f>'Jan-24'!S43+'Feb-24'!H43</f>
        <v>652</v>
      </c>
      <c r="T43" s="74">
        <f>'Jan-24'!T43+'Feb-24'!I43</f>
        <v>47</v>
      </c>
      <c r="U43" s="74">
        <f>'Jan-24'!U43+'Feb-24'!J43</f>
        <v>8</v>
      </c>
      <c r="V43" s="74">
        <f>'Jan-24'!V43+'Feb-24'!K43</f>
        <v>285</v>
      </c>
      <c r="W43" s="64"/>
      <c r="X43" s="120">
        <f>IFERROR(R43/S43-1,"n/a")</f>
        <v>5.9815950920245387E-2</v>
      </c>
      <c r="Y43" s="120">
        <f>IFERROR(R43/T43-1,"n/a")</f>
        <v>13.702127659574469</v>
      </c>
      <c r="Z43" s="120">
        <f>IFERROR(R43/U43-1,"n/a")</f>
        <v>85.375</v>
      </c>
      <c r="AA43" s="121">
        <f>IFERROR(R43/V43-1,"n/a")</f>
        <v>1.4245614035087719</v>
      </c>
      <c r="AB43" s="150"/>
      <c r="AC43" s="89">
        <v>669</v>
      </c>
      <c r="AD43" s="89">
        <v>59</v>
      </c>
      <c r="AE43" s="70">
        <v>9</v>
      </c>
      <c r="AF43" s="78">
        <v>287</v>
      </c>
      <c r="AH43" s="123"/>
    </row>
    <row r="44" spans="1:34" s="124" customFormat="1" ht="11.25">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'Jan-24'!R44+'Feb-24'!F44</f>
        <v>1265100</v>
      </c>
      <c r="S44" s="74">
        <f>'Jan-24'!S44+'Feb-24'!H44</f>
        <v>886149</v>
      </c>
      <c r="T44" s="74">
        <f>'Jan-24'!T44+'Feb-24'!I44</f>
        <v>17541</v>
      </c>
      <c r="U44" s="74">
        <f>'Jan-24'!U44+'Feb-24'!J44</f>
        <v>9160</v>
      </c>
      <c r="V44" s="74">
        <f>'Jan-24'!V44+'Feb-24'!K44</f>
        <v>581054</v>
      </c>
      <c r="W44" s="64"/>
      <c r="X44" s="120">
        <f>IFERROR(R44/S44-1,"n/a")</f>
        <v>0.42763801572873184</v>
      </c>
      <c r="Y44" s="120">
        <f>IFERROR(R44/T44-1,"n/a")</f>
        <v>71.122455960321531</v>
      </c>
      <c r="Z44" s="120">
        <f>IFERROR(R44/U44-1,"n/a")</f>
        <v>137.1113537117904</v>
      </c>
      <c r="AA44" s="121">
        <f>IFERROR(R44/V44-1,"n/a")</f>
        <v>1.1772503072003633</v>
      </c>
      <c r="AB44" s="150"/>
      <c r="AC44" s="82">
        <v>905256</v>
      </c>
      <c r="AD44" s="82">
        <v>20626</v>
      </c>
      <c r="AE44" s="84">
        <v>10047</v>
      </c>
      <c r="AF44" s="78">
        <v>581199</v>
      </c>
      <c r="AH44" s="123"/>
    </row>
    <row r="45" spans="1:34" s="124" customFormat="1" ht="11.2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1.25">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'Jan-24'!R46+'Feb-24'!F46</f>
        <v>1384</v>
      </c>
      <c r="S46" s="74">
        <f>'Jan-24'!S46+'Feb-24'!H46</f>
        <v>867</v>
      </c>
      <c r="T46" s="74">
        <f>'Jan-24'!T46+'Feb-24'!I46</f>
        <v>283</v>
      </c>
      <c r="U46" s="74">
        <f>'Jan-24'!U46+'Feb-24'!J46</f>
        <v>33</v>
      </c>
      <c r="V46" s="74">
        <f>'Jan-24'!V46+'Feb-24'!K46</f>
        <v>783</v>
      </c>
      <c r="W46" s="64"/>
      <c r="X46" s="120">
        <f>IFERROR(R46/S46-1,"n/a")</f>
        <v>0.59630911188004609</v>
      </c>
      <c r="Y46" s="120">
        <f>IFERROR(R46/T46-1,"n/a")</f>
        <v>3.8904593639575973</v>
      </c>
      <c r="Z46" s="120">
        <f>IFERROR(R46/U46-1,"n/a")</f>
        <v>40.939393939393938</v>
      </c>
      <c r="AA46" s="121">
        <f>IFERROR(R46/V46-1,"n/a")</f>
        <v>0.76756066411238821</v>
      </c>
      <c r="AB46" s="150"/>
      <c r="AC46" s="89">
        <v>1129</v>
      </c>
      <c r="AD46" s="89">
        <v>336</v>
      </c>
      <c r="AE46" s="84">
        <v>43</v>
      </c>
      <c r="AF46" s="78">
        <v>781</v>
      </c>
      <c r="AH46" s="123"/>
    </row>
    <row r="47" spans="1:34" s="124" customFormat="1" ht="11.25">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'Jan-24'!R47+'Feb-24'!F47</f>
        <v>4200630</v>
      </c>
      <c r="S47" s="74">
        <f>'Jan-24'!S47+'Feb-24'!H47</f>
        <v>2126656</v>
      </c>
      <c r="T47" s="74">
        <f>'Jan-24'!T47+'Feb-24'!I47</f>
        <v>465109</v>
      </c>
      <c r="U47" s="74">
        <f>'Jan-24'!U47+'Feb-24'!J47</f>
        <v>112017</v>
      </c>
      <c r="V47" s="74">
        <f>'Jan-24'!V47+'Feb-24'!K47</f>
        <v>2435268</v>
      </c>
      <c r="W47" s="64"/>
      <c r="X47" s="120">
        <f>IFERROR(R47/S47-1,"n/a")</f>
        <v>0.97522777543711814</v>
      </c>
      <c r="Y47" s="120">
        <f>IFERROR(R47/T47-1,"n/a")</f>
        <v>8.0314958429099423</v>
      </c>
      <c r="Z47" s="120">
        <f>IFERROR(R47/U47-1,"n/a")</f>
        <v>36.499933045876965</v>
      </c>
      <c r="AA47" s="121">
        <f>IFERROR(R47/V47-1,"n/a")</f>
        <v>0.72491487589866899</v>
      </c>
      <c r="AB47" s="150"/>
      <c r="AC47" s="82">
        <v>2932981</v>
      </c>
      <c r="AD47" s="82">
        <v>533563</v>
      </c>
      <c r="AE47" s="84">
        <v>140552</v>
      </c>
      <c r="AF47" s="78">
        <v>2441594</v>
      </c>
      <c r="AH47" s="123"/>
    </row>
    <row r="48" spans="1:34" s="124" customFormat="1" ht="11.2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1.2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'Jan-24'!R49+'Feb-24'!F49</f>
        <v>21</v>
      </c>
      <c r="S49" s="74">
        <f>'Jan-24'!S49+'Feb-24'!H49</f>
        <v>9</v>
      </c>
      <c r="T49" s="74">
        <f>'Jan-24'!T49+'Feb-24'!I49</f>
        <v>0</v>
      </c>
      <c r="U49" s="74">
        <f>'Jan-24'!U49+'Feb-24'!J49</f>
        <v>0</v>
      </c>
      <c r="V49" s="74">
        <f>'Jan-24'!V49+'Feb-24'!K49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1.2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'Jan-24'!R50+'Feb-24'!F50</f>
        <v>38626</v>
      </c>
      <c r="S50" s="74">
        <f>'Jan-24'!S50+'Feb-24'!H50</f>
        <v>15637</v>
      </c>
      <c r="T50" s="74">
        <f>'Jan-24'!T50+'Feb-24'!I50</f>
        <v>0</v>
      </c>
      <c r="U50" s="74">
        <f>'Jan-24'!U50+'Feb-24'!J50</f>
        <v>0</v>
      </c>
      <c r="V50" s="74">
        <f>'Jan-24'!V50+'Feb-24'!K50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2"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4182</v>
      </c>
      <c r="S51" s="75">
        <f t="shared" si="9"/>
        <v>3356</v>
      </c>
      <c r="T51" s="75">
        <f t="shared" si="9"/>
        <v>1044</v>
      </c>
      <c r="U51" s="75">
        <f t="shared" si="9"/>
        <v>498</v>
      </c>
      <c r="V51" s="75">
        <f t="shared" si="9"/>
        <v>3081</v>
      </c>
      <c r="W51" s="66"/>
      <c r="X51" s="66">
        <f>IFERROR(R51/S51-1,"n/a")</f>
        <v>0.24612634088200247</v>
      </c>
      <c r="Y51" s="66">
        <f>IFERROR(R51/T51-1,"n/a")</f>
        <v>3.0057471264367814</v>
      </c>
      <c r="Z51" s="66">
        <f t="shared" ref="Z51:Z52" si="10">IFERROR(R51/U51-1,"n/a")</f>
        <v>7.3975903614457827</v>
      </c>
      <c r="AA51" s="62">
        <f>IFERROR(R51/V51-1,"n/a")</f>
        <v>0.3573515092502435</v>
      </c>
      <c r="AB51" s="66"/>
      <c r="AC51" s="46">
        <f t="shared" ref="AC51:AE52" si="11">AC37+AC40+AC43+AC46+AC49</f>
        <v>3856</v>
      </c>
      <c r="AD51" s="46">
        <f t="shared" si="11"/>
        <v>1673</v>
      </c>
      <c r="AE51" s="46">
        <f t="shared" si="11"/>
        <v>669</v>
      </c>
      <c r="AF51" s="80">
        <f>AF37+AF40+AF43+AF46+AF49</f>
        <v>3241</v>
      </c>
      <c r="AH51" s="123"/>
    </row>
    <row r="52" spans="3:34" s="124" customFormat="1" ht="12.75"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 t="shared" si="9"/>
        <v>12147012</v>
      </c>
      <c r="S52" s="76">
        <f t="shared" si="9"/>
        <v>7213940</v>
      </c>
      <c r="T52" s="76">
        <f t="shared" si="9"/>
        <v>1544240</v>
      </c>
      <c r="U52" s="76">
        <f t="shared" si="9"/>
        <v>1087885</v>
      </c>
      <c r="V52" s="76">
        <f t="shared" si="9"/>
        <v>8472782</v>
      </c>
      <c r="W52" s="67"/>
      <c r="X52" s="67">
        <f>IFERROR(R52/S52-1,"n/a")</f>
        <v>0.68382492784802751</v>
      </c>
      <c r="Y52" s="118">
        <f>IFERROR(R52/T52-1,"n/a")</f>
        <v>6.8660130549655491</v>
      </c>
      <c r="Z52" s="118">
        <f t="shared" si="10"/>
        <v>10.165713287709638</v>
      </c>
      <c r="AA52" s="119">
        <f>IFERROR(R52/V52-1,"n/a")</f>
        <v>0.43365095431465139</v>
      </c>
      <c r="AB52" s="118"/>
      <c r="AC52" s="47">
        <f t="shared" si="11"/>
        <v>9237323</v>
      </c>
      <c r="AD52" s="47">
        <f t="shared" si="11"/>
        <v>2410085</v>
      </c>
      <c r="AE52" s="47">
        <f t="shared" si="11"/>
        <v>1324261</v>
      </c>
      <c r="AF52" s="81">
        <f>AF38+AF41+AF44+AF47+AF50</f>
        <v>8638971</v>
      </c>
      <c r="AH52" s="123"/>
    </row>
    <row r="53" spans="3:34" s="124" customFormat="1" ht="12" thickTop="1">
      <c r="AH53" s="123"/>
    </row>
    <row r="54" spans="3:34" s="124" customFormat="1" ht="11.25">
      <c r="S54" s="132"/>
      <c r="T54" s="132"/>
      <c r="U54" s="132"/>
      <c r="V54" s="132"/>
      <c r="AH54" s="123"/>
    </row>
    <row r="55" spans="3:34" ht="15">
      <c r="S55" s="111"/>
      <c r="T55" s="111"/>
      <c r="U55" s="111"/>
      <c r="V55" s="111"/>
      <c r="AH55" s="9"/>
    </row>
    <row r="56" spans="3:34" ht="15">
      <c r="S56" s="111"/>
      <c r="T56" s="111"/>
      <c r="U56" s="111"/>
      <c r="V56" s="111"/>
      <c r="AH56" s="9"/>
    </row>
    <row r="57" spans="3:34" ht="15">
      <c r="S57" s="111"/>
      <c r="T57" s="111"/>
      <c r="U57" s="111"/>
      <c r="V57" s="111"/>
      <c r="AH57" s="9"/>
    </row>
    <row r="58" spans="3:34" ht="15">
      <c r="AH58" s="9"/>
    </row>
    <row r="59" spans="3:34" ht="15">
      <c r="AH59" s="9"/>
    </row>
    <row r="60" spans="3:34" ht="1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zoomScale="75" zoomScaleNormal="75" workbookViewId="0">
      <selection activeCell="F14" sqref="F14"/>
    </sheetView>
  </sheetViews>
  <sheetFormatPr defaultColWidth="0" defaultRowHeight="0" customHeight="1" zeroHeight="1"/>
  <cols>
    <col min="1" max="2" width="4.140625" customWidth="1"/>
    <col min="3" max="3" width="3.7109375" customWidth="1"/>
    <col min="4" max="4" width="8.85546875" customWidth="1"/>
    <col min="5" max="6" width="13" customWidth="1"/>
    <col min="7" max="7" width="11.140625" bestFit="1" customWidth="1"/>
    <col min="8" max="8" width="10.28515625" bestFit="1" customWidth="1"/>
    <col min="9" max="10" width="8.85546875" customWidth="1"/>
    <col min="11" max="11" width="10.28515625" bestFit="1" customWidth="1"/>
    <col min="12" max="12" width="8" customWidth="1"/>
    <col min="13" max="13" width="8.85546875" bestFit="1" customWidth="1"/>
    <col min="14" max="16" width="8" customWidth="1"/>
    <col min="17" max="17" width="9" bestFit="1" customWidth="1"/>
    <col min="18" max="18" width="12" bestFit="1" customWidth="1"/>
    <col min="19" max="19" width="11.5703125" bestFit="1" customWidth="1"/>
    <col min="20" max="20" width="10.42578125" bestFit="1" customWidth="1"/>
    <col min="21" max="21" width="11.5703125" bestFit="1" customWidth="1"/>
    <col min="22" max="22" width="11.7109375" bestFit="1" customWidth="1"/>
    <col min="23" max="23" width="9.140625" bestFit="1" customWidth="1"/>
    <col min="24" max="24" width="8.85546875" bestFit="1" customWidth="1"/>
    <col min="25" max="25" width="8.85546875" customWidth="1"/>
    <col min="26" max="26" width="9" bestFit="1" customWidth="1"/>
    <col min="27" max="27" width="7.7109375" customWidth="1"/>
    <col min="28" max="28" width="10.28515625" bestFit="1" customWidth="1"/>
    <col min="29" max="29" width="13.42578125" bestFit="1" customWidth="1"/>
    <col min="30" max="30" width="13.28515625" bestFit="1" customWidth="1"/>
    <col min="31" max="31" width="12.85546875" bestFit="1" customWidth="1"/>
    <col min="32" max="32" width="15.42578125" bestFit="1" customWidth="1"/>
    <col min="33" max="33" width="11.28515625" customWidth="1"/>
    <col min="34" max="34" width="3.42578125" customWidth="1"/>
    <col min="35" max="16384" width="8.85546875" hidden="1"/>
  </cols>
  <sheetData>
    <row r="1" spans="1:34" ht="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3.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2.7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2.75">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2.75">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2.7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2.75">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2.75">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2.7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2.75">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2.75">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2.7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2.75">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2.75">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2.7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2.7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2.7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3.5"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4.25"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2"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1.2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2.7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2.7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1.2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1.2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1.25">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'Dec-23'!O37+'Jan-24'!F37</f>
        <v>1297</v>
      </c>
      <c r="S37" s="74">
        <f>'Dec-23'!P37+'Jan-24'!H37</f>
        <v>1120</v>
      </c>
      <c r="T37" s="74">
        <f>'Dec-23'!Q37+'Jan-24'!I37</f>
        <v>515</v>
      </c>
      <c r="U37" s="74">
        <f>'Dec-23'!R37+'Jan-24'!J37</f>
        <v>229</v>
      </c>
      <c r="V37" s="74">
        <f>'Dec-23'!S37+'Jan-24'!K37</f>
        <v>1257</v>
      </c>
      <c r="W37" s="64"/>
      <c r="X37" s="120">
        <f>IFERROR(R37/S37-1,"n/a")</f>
        <v>0.15803571428571428</v>
      </c>
      <c r="Y37" s="120">
        <f>IFERROR(R37/T37-1,"n/a")</f>
        <v>1.5184466019417475</v>
      </c>
      <c r="Z37" s="120">
        <f>IFERROR(R37/U37-1,"n/a")</f>
        <v>4.6637554585152836</v>
      </c>
      <c r="AA37" s="121">
        <f>IFERROR(R37/V37-1,"n/a")</f>
        <v>3.1821797931583129E-2</v>
      </c>
      <c r="AB37" s="150"/>
      <c r="AC37" s="89">
        <v>1486</v>
      </c>
      <c r="AD37" s="89">
        <v>1052</v>
      </c>
      <c r="AE37" s="70">
        <v>551</v>
      </c>
      <c r="AF37" s="78">
        <v>1584</v>
      </c>
      <c r="AH37" s="123"/>
    </row>
    <row r="38" spans="1:34" s="124" customFormat="1" ht="11.25">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'Dec-23'!O38+'Jan-24'!F38</f>
        <v>4315797</v>
      </c>
      <c r="S38" s="74">
        <f>'Dec-23'!P38+'Jan-24'!H38</f>
        <v>3028367</v>
      </c>
      <c r="T38" s="74">
        <f>'Dec-23'!Q38+'Jan-24'!I38</f>
        <v>763201</v>
      </c>
      <c r="U38" s="74">
        <f>'Dec-23'!R38+'Jan-24'!J38</f>
        <v>466080</v>
      </c>
      <c r="V38" s="74">
        <f>'Dec-23'!S38+'Jan-24'!K38</f>
        <v>3645234</v>
      </c>
      <c r="W38" s="64"/>
      <c r="X38" s="120">
        <f>IFERROR(R38/S38-1,"n/a")</f>
        <v>0.42512350715748792</v>
      </c>
      <c r="Y38" s="120">
        <f>IFERROR(R38/T38-1,"n/a")</f>
        <v>4.6548628736073461</v>
      </c>
      <c r="Z38" s="120">
        <f>IFERROR(R38/U38-1,"n/a")</f>
        <v>8.2597772914521119</v>
      </c>
      <c r="AA38" s="121">
        <f>IFERROR(R38/V38-1,"n/a")</f>
        <v>0.18395609170769278</v>
      </c>
      <c r="AB38" s="150"/>
      <c r="AC38" s="89">
        <v>4370939</v>
      </c>
      <c r="AD38" s="89">
        <v>1527970</v>
      </c>
      <c r="AE38" s="84">
        <v>1092884</v>
      </c>
      <c r="AF38" s="78">
        <v>4234259</v>
      </c>
      <c r="AH38" s="123"/>
    </row>
    <row r="39" spans="1:34" s="124" customFormat="1" ht="11.2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1.25">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'Dec-23'!O40+'Jan-24'!F40</f>
        <v>557</v>
      </c>
      <c r="S40" s="74">
        <f>'Dec-23'!P40+'Jan-24'!H40</f>
        <v>539</v>
      </c>
      <c r="T40" s="74">
        <f>'Dec-23'!Q40+'Jan-24'!I40</f>
        <v>194</v>
      </c>
      <c r="U40" s="74">
        <f>'Dec-23'!R40+'Jan-24'!J40</f>
        <v>49</v>
      </c>
      <c r="V40" s="74">
        <f>'Dec-23'!S40+'Jan-24'!K40</f>
        <v>575</v>
      </c>
      <c r="W40" s="64"/>
      <c r="X40" s="120">
        <f>IFERROR(R40/S40-1,"n/a")</f>
        <v>3.3395176252319025E-2</v>
      </c>
      <c r="Y40" s="120">
        <f>IFERROR(R40/T40-1,"n/a")</f>
        <v>1.8711340206185567</v>
      </c>
      <c r="Z40" s="120">
        <f>IFERROR(R40/U40-1,"n/a")</f>
        <v>10.36734693877551</v>
      </c>
      <c r="AA40" s="121">
        <f>IFERROR(R40/V40-1,"n/a")</f>
        <v>-3.1304347826086931E-2</v>
      </c>
      <c r="AB40" s="150"/>
      <c r="AC40" s="89">
        <v>563</v>
      </c>
      <c r="AD40" s="89">
        <v>226</v>
      </c>
      <c r="AE40" s="70">
        <v>66</v>
      </c>
      <c r="AF40" s="78">
        <v>573</v>
      </c>
      <c r="AH40" s="123"/>
    </row>
    <row r="41" spans="1:34" s="124" customFormat="1" ht="11.25">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'Dec-23'!O41+'Jan-24'!F41</f>
        <v>1621064</v>
      </c>
      <c r="S41" s="74">
        <f>'Dec-23'!P41+'Jan-24'!H41</f>
        <v>931157</v>
      </c>
      <c r="T41" s="74">
        <f>'Dec-23'!Q41+'Jan-24'!I41</f>
        <v>293720</v>
      </c>
      <c r="U41" s="74">
        <f>'Dec-23'!R41+'Jan-24'!J41</f>
        <v>52703</v>
      </c>
      <c r="V41" s="74">
        <f>'Dec-23'!S41+'Jan-24'!K41</f>
        <v>1338786</v>
      </c>
      <c r="W41" s="64"/>
      <c r="X41" s="120">
        <f>IFERROR(R41/S41-1,"n/a")</f>
        <v>0.74091372346446405</v>
      </c>
      <c r="Y41" s="120">
        <f>IFERROR(R41/T41-1,"n/a")</f>
        <v>4.5190793953425032</v>
      </c>
      <c r="Z41" s="120">
        <f>IFERROR(R41/U41-1,"n/a")</f>
        <v>29.758476747054246</v>
      </c>
      <c r="AA41" s="121">
        <f>IFERROR(R41/V41-1,"n/a")</f>
        <v>0.21084624428400067</v>
      </c>
      <c r="AB41" s="150"/>
      <c r="AC41" s="89">
        <v>1012510</v>
      </c>
      <c r="AD41" s="89">
        <v>327926</v>
      </c>
      <c r="AE41" s="84">
        <v>80778</v>
      </c>
      <c r="AF41" s="78">
        <v>1361671</v>
      </c>
      <c r="AH41" s="123"/>
    </row>
    <row r="42" spans="1:34" s="124" customFormat="1" ht="11.2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1.25">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'Dec-23'!O43+'Jan-24'!F43</f>
        <v>687</v>
      </c>
      <c r="S43" s="74">
        <f>'Dec-23'!P43+'Jan-24'!H43</f>
        <v>649</v>
      </c>
      <c r="T43" s="74">
        <f>'Dec-23'!Q43+'Jan-24'!I43</f>
        <v>47</v>
      </c>
      <c r="U43" s="74">
        <f>'Dec-23'!R43+'Jan-24'!J43</f>
        <v>8</v>
      </c>
      <c r="V43" s="74">
        <f>'Dec-23'!S43+'Jan-24'!K43</f>
        <v>284</v>
      </c>
      <c r="W43" s="64"/>
      <c r="X43" s="120">
        <f>IFERROR(R43/S43-1,"n/a")</f>
        <v>5.8551617873651818E-2</v>
      </c>
      <c r="Y43" s="120">
        <f>IFERROR(R43/T43-1,"n/a")</f>
        <v>13.617021276595745</v>
      </c>
      <c r="Z43" s="120">
        <f>IFERROR(R43/U43-1,"n/a")</f>
        <v>84.875</v>
      </c>
      <c r="AA43" s="121">
        <f>IFERROR(R43/V43-1,"n/a")</f>
        <v>1.4190140845070425</v>
      </c>
      <c r="AB43" s="150"/>
      <c r="AC43" s="89">
        <v>669</v>
      </c>
      <c r="AD43" s="89">
        <v>59</v>
      </c>
      <c r="AE43" s="70">
        <v>9</v>
      </c>
      <c r="AF43" s="78">
        <v>287</v>
      </c>
      <c r="AH43" s="123"/>
    </row>
    <row r="44" spans="1:34" s="124" customFormat="1" ht="11.25">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'Dec-23'!O44+'Jan-24'!F44</f>
        <v>1259520</v>
      </c>
      <c r="S44" s="74">
        <f>'Dec-23'!P44+'Jan-24'!H44</f>
        <v>885224</v>
      </c>
      <c r="T44" s="74">
        <f>'Dec-23'!Q44+'Jan-24'!I44</f>
        <v>17541</v>
      </c>
      <c r="U44" s="74">
        <f>'Dec-23'!R44+'Jan-24'!J44</f>
        <v>9117</v>
      </c>
      <c r="V44" s="74">
        <f>'Dec-23'!S44+'Jan-24'!K44</f>
        <v>579886</v>
      </c>
      <c r="W44" s="64"/>
      <c r="X44" s="120">
        <f>IFERROR(R44/S44-1,"n/a")</f>
        <v>0.4228263128880374</v>
      </c>
      <c r="Y44" s="120">
        <f>IFERROR(R44/T44-1,"n/a")</f>
        <v>70.804344108089623</v>
      </c>
      <c r="Z44" s="120">
        <f>IFERROR(R44/U44-1,"n/a")</f>
        <v>137.15070746956235</v>
      </c>
      <c r="AA44" s="121">
        <f>IFERROR(R44/V44-1,"n/a")</f>
        <v>1.1720131198201025</v>
      </c>
      <c r="AB44" s="150"/>
      <c r="AC44" s="82">
        <v>905256</v>
      </c>
      <c r="AD44" s="82">
        <v>20626</v>
      </c>
      <c r="AE44" s="84">
        <v>10047</v>
      </c>
      <c r="AF44" s="78">
        <v>581199</v>
      </c>
      <c r="AH44" s="123"/>
    </row>
    <row r="45" spans="1:34" s="124" customFormat="1" ht="11.2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1.25">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'Dec-23'!O46+'Jan-24'!F46</f>
        <v>1306</v>
      </c>
      <c r="S46" s="74">
        <f>'Dec-23'!P46+'Jan-24'!H46</f>
        <v>854</v>
      </c>
      <c r="T46" s="74">
        <f>'Dec-23'!Q46+'Jan-24'!I46</f>
        <v>283</v>
      </c>
      <c r="U46" s="74">
        <f>'Dec-23'!R46+'Jan-24'!J46</f>
        <v>19</v>
      </c>
      <c r="V46" s="74">
        <f>'Dec-23'!S46+'Jan-24'!K46</f>
        <v>762</v>
      </c>
      <c r="W46" s="64"/>
      <c r="X46" s="120">
        <f>IFERROR(R46/S46-1,"n/a")</f>
        <v>0.52927400468384067</v>
      </c>
      <c r="Y46" s="120">
        <f>IFERROR(R46/T46-1,"n/a")</f>
        <v>3.6148409893992932</v>
      </c>
      <c r="Z46" s="120">
        <f>IFERROR(R46/U46-1,"n/a")</f>
        <v>67.736842105263165</v>
      </c>
      <c r="AA46" s="121">
        <f>IFERROR(R46/V46-1,"n/a")</f>
        <v>0.71391076115485563</v>
      </c>
      <c r="AB46" s="150"/>
      <c r="AC46" s="89">
        <v>1129</v>
      </c>
      <c r="AD46" s="89">
        <v>336</v>
      </c>
      <c r="AE46" s="84">
        <v>43</v>
      </c>
      <c r="AF46" s="78">
        <v>781</v>
      </c>
      <c r="AH46" s="123"/>
    </row>
    <row r="47" spans="1:34" s="124" customFormat="1" ht="11.25">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'Dec-23'!O47+'Jan-24'!F47</f>
        <v>3912037</v>
      </c>
      <c r="S47" s="74">
        <f>'Dec-23'!P47+'Jan-24'!H47</f>
        <v>2112624</v>
      </c>
      <c r="T47" s="74">
        <f>'Dec-23'!Q47+'Jan-24'!I47</f>
        <v>465109</v>
      </c>
      <c r="U47" s="74">
        <f>'Dec-23'!R47+'Jan-24'!J47</f>
        <v>64994</v>
      </c>
      <c r="V47" s="74">
        <f>'Dec-23'!S47+'Jan-24'!K47</f>
        <v>2375565</v>
      </c>
      <c r="W47" s="64"/>
      <c r="X47" s="120">
        <f>IFERROR(R47/S47-1,"n/a")</f>
        <v>0.85174314028430986</v>
      </c>
      <c r="Y47" s="120">
        <f>IFERROR(R47/T47-1,"n/a")</f>
        <v>7.4110111823250033</v>
      </c>
      <c r="Z47" s="120">
        <f>IFERROR(R47/U47-1,"n/a")</f>
        <v>59.190740683755422</v>
      </c>
      <c r="AA47" s="121">
        <f>IFERROR(R47/V47-1,"n/a")</f>
        <v>0.64678171298196419</v>
      </c>
      <c r="AB47" s="150"/>
      <c r="AC47" s="82">
        <v>2932981</v>
      </c>
      <c r="AD47" s="82">
        <v>533563</v>
      </c>
      <c r="AE47" s="84">
        <v>140552</v>
      </c>
      <c r="AF47" s="78">
        <v>2441594</v>
      </c>
      <c r="AH47" s="123"/>
    </row>
    <row r="48" spans="1:34" s="124" customFormat="1" ht="11.2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1.25">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'Dec-23'!O49+'Jan-24'!F49</f>
        <v>21</v>
      </c>
      <c r="S49" s="74">
        <f>'Dec-23'!P49+'Jan-24'!H49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1.25">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'Dec-23'!O50+'Jan-24'!F50</f>
        <v>38626</v>
      </c>
      <c r="S50" s="74">
        <f>'Dec-23'!P50+'Jan-24'!H50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2"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3868</v>
      </c>
      <c r="S51" s="75">
        <f t="shared" ref="R51:V52" si="14">S37+S40+S43+S46+S49</f>
        <v>3171</v>
      </c>
      <c r="T51" s="75">
        <f t="shared" si="14"/>
        <v>1039</v>
      </c>
      <c r="U51" s="75">
        <f t="shared" si="14"/>
        <v>305</v>
      </c>
      <c r="V51" s="75">
        <f t="shared" si="14"/>
        <v>2894</v>
      </c>
      <c r="W51" s="66"/>
      <c r="X51" s="66">
        <f>IFERROR(R51/S51-1,"n/a")</f>
        <v>0.21980447808262382</v>
      </c>
      <c r="Y51" s="66">
        <f>IFERROR(R51/T51-1,"n/a")</f>
        <v>2.7228103946102022</v>
      </c>
      <c r="Z51" s="66">
        <f t="shared" ref="Z51:Z52" si="15">IFERROR(R51/U51-1,"n/a")</f>
        <v>11.681967213114755</v>
      </c>
      <c r="AA51" s="62">
        <f>IFERROR(R51/V51-1,"n/a")</f>
        <v>0.33655839668279208</v>
      </c>
      <c r="AB51" s="66"/>
      <c r="AC51" s="46">
        <f t="shared" ref="AC51:AE52" si="16">AC37+AC40+AC43+AC46+AC49</f>
        <v>3856</v>
      </c>
      <c r="AD51" s="46">
        <f t="shared" si="16"/>
        <v>1673</v>
      </c>
      <c r="AE51" s="46">
        <f t="shared" si="16"/>
        <v>669</v>
      </c>
      <c r="AF51" s="80">
        <f>AF37+AF40+AF43+AF46+AF49</f>
        <v>3241</v>
      </c>
      <c r="AH51" s="123"/>
    </row>
    <row r="52" spans="3:34" s="124" customFormat="1" ht="12.75"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11147044</v>
      </c>
      <c r="S52" s="76">
        <f t="shared" si="14"/>
        <v>6973009</v>
      </c>
      <c r="T52" s="76">
        <f t="shared" si="14"/>
        <v>1539571</v>
      </c>
      <c r="U52" s="76">
        <f t="shared" si="14"/>
        <v>592894</v>
      </c>
      <c r="V52" s="76">
        <f t="shared" si="14"/>
        <v>7959719</v>
      </c>
      <c r="W52" s="67"/>
      <c r="X52" s="67">
        <f>IFERROR(R52/S52-1,"n/a")</f>
        <v>0.59859882584405089</v>
      </c>
      <c r="Y52" s="118">
        <f>IFERROR(R52/T52-1,"n/a")</f>
        <v>6.2403572163933978</v>
      </c>
      <c r="Z52" s="118">
        <f t="shared" si="15"/>
        <v>17.801074053709431</v>
      </c>
      <c r="AA52" s="119">
        <f>IFERROR(R52/V52-1,"n/a")</f>
        <v>0.40043184941578969</v>
      </c>
      <c r="AB52" s="118"/>
      <c r="AC52" s="47">
        <f t="shared" si="16"/>
        <v>9237323</v>
      </c>
      <c r="AD52" s="47">
        <f t="shared" si="16"/>
        <v>2410085</v>
      </c>
      <c r="AE52" s="47">
        <f t="shared" si="16"/>
        <v>1324261</v>
      </c>
      <c r="AF52" s="81">
        <f>AF38+AF41+AF44+AF47+AF50</f>
        <v>8638971</v>
      </c>
      <c r="AH52" s="123"/>
    </row>
    <row r="53" spans="3:34" s="124" customFormat="1" ht="12" thickTop="1">
      <c r="AH53" s="123"/>
    </row>
    <row r="54" spans="3:34" s="124" customFormat="1" ht="11.25">
      <c r="S54" s="132"/>
      <c r="T54" s="132"/>
      <c r="U54" s="132"/>
      <c r="V54" s="132"/>
      <c r="AH54" s="123"/>
    </row>
    <row r="55" spans="3:34" ht="15">
      <c r="S55" s="111"/>
      <c r="T55" s="111"/>
      <c r="U55" s="111"/>
      <c r="V55" s="111"/>
      <c r="AH55" s="9"/>
    </row>
    <row r="56" spans="3:34" ht="15">
      <c r="S56" s="111"/>
      <c r="T56" s="111"/>
      <c r="U56" s="111"/>
      <c r="V56" s="111"/>
      <c r="AH56" s="9"/>
    </row>
    <row r="57" spans="3:34" ht="15">
      <c r="S57" s="111"/>
      <c r="T57" s="111"/>
      <c r="U57" s="111"/>
      <c r="V57" s="111"/>
      <c r="AH57" s="9"/>
    </row>
    <row r="58" spans="3:34" ht="15">
      <c r="AH58" s="9"/>
    </row>
    <row r="59" spans="3:34" ht="15">
      <c r="AH59" s="9"/>
    </row>
    <row r="60" spans="3:34" ht="1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3</vt:i4>
      </vt:variant>
    </vt:vector>
  </HeadingPairs>
  <TitlesOfParts>
    <vt:vector size="41" baseType="lpstr">
      <vt:lpstr> </vt:lpstr>
      <vt:lpstr>Disclaimer</vt:lpstr>
      <vt:lpstr>Notes</vt:lpstr>
      <vt:lpstr>Occupancy_2024</vt:lpstr>
      <vt:lpstr>Traffic&gt;</vt:lpstr>
      <vt:lpstr>Apr-24</vt:lpstr>
      <vt:lpstr>Mar-24</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2024-05-20T06:32:19Z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