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8"/>
  </bookViews>
  <sheets>
    <sheet name=" " sheetId="3" r:id="rId1"/>
    <sheet name="Disclaimer" sheetId="13" r:id="rId2"/>
    <sheet name="Notes" sheetId="11" r:id="rId3"/>
    <sheet name="Occupancy_2023" sheetId="24" r:id="rId4"/>
    <sheet name="Traffic&gt;" sheetId="25" r:id="rId5"/>
    <sheet name="Feb-24" sheetId="46" r:id="rId6"/>
    <sheet name="Jan-24" sheetId="45" r:id="rId7"/>
    <sheet name="Dec-23" sheetId="44" r:id="rId8"/>
    <sheet name="Nov-23" sheetId="43" r:id="rId9"/>
    <sheet name="Oct-23" sheetId="41" r:id="rId10"/>
    <sheet name="Sep-23" sheetId="40" r:id="rId11"/>
    <sheet name="Aug-23" sheetId="38" r:id="rId12"/>
    <sheet name="July-23" sheetId="37" r:id="rId13"/>
    <sheet name="June-23" sheetId="36" r:id="rId14"/>
    <sheet name="May-23" sheetId="35" r:id="rId15"/>
    <sheet name="Apr-23" sheetId="34" r:id="rId16"/>
    <sheet name="Mar-23" sheetId="33" r:id="rId17"/>
    <sheet name="Mar-23_old structure" sheetId="32" r:id="rId18"/>
    <sheet name="Feb-23" sheetId="31" r:id="rId19"/>
    <sheet name="Jan-23" sheetId="30" r:id="rId20"/>
    <sheet name="Dec-22" sheetId="29" r:id="rId21"/>
    <sheet name="Nov-22" sheetId="28" r:id="rId22"/>
    <sheet name="Oct-22" sheetId="27" r:id="rId23"/>
    <sheet name="Sep-22" sheetId="26" r:id="rId24"/>
    <sheet name="Aug-22" sheetId="22" r:id="rId25"/>
    <sheet name="Jul-22" sheetId="21" r:id="rId26"/>
    <sheet name="Jun-22" sheetId="20" r:id="rId27"/>
    <sheet name="May-22" sheetId="19" r:id="rId28"/>
    <sheet name="Apr-22" sheetId="18" r:id="rId29"/>
    <sheet name="Mar-22" sheetId="17" r:id="rId30"/>
    <sheet name="Feb-22" sheetId="16" r:id="rId31"/>
    <sheet name="Jan-22" sheetId="15" r:id="rId32"/>
    <sheet name="Dec-21" sheetId="14" r:id="rId33"/>
    <sheet name="Nov-21" sheetId="10" r:id="rId34"/>
    <sheet name="Oct-21" sheetId="9" r:id="rId35"/>
    <sheet name="Sept-21" sheetId="1" r:id="rId36"/>
  </sheets>
  <externalReferences>
    <externalReference r:id="rId37"/>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Notes!$A$1:$CA$36</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8" hidden="1">'Apr-22'!$X:$XFD</definedName>
    <definedName name="Z_5F6D01E3_9E6F_4D7F_980F_63899AF95899_.wvu.Cols" localSheetId="24" hidden="1">'Aug-22'!$X:$XFD</definedName>
    <definedName name="Z_5F6D01E3_9E6F_4D7F_980F_63899AF95899_.wvu.Cols" localSheetId="32" hidden="1">'Dec-21'!$S:$XFD</definedName>
    <definedName name="Z_5F6D01E3_9E6F_4D7F_980F_63899AF95899_.wvu.Cols" localSheetId="20" hidden="1">'Dec-22'!$X:$XFD</definedName>
    <definedName name="Z_5F6D01E3_9E6F_4D7F_980F_63899AF95899_.wvu.Cols" localSheetId="1" hidden="1">Disclaimer!$X:$XFD</definedName>
    <definedName name="Z_5F6D01E3_9E6F_4D7F_980F_63899AF95899_.wvu.Cols" localSheetId="30" hidden="1">'Feb-22'!$X:$XFD</definedName>
    <definedName name="Z_5F6D01E3_9E6F_4D7F_980F_63899AF95899_.wvu.Cols" localSheetId="31" hidden="1">'Jan-22'!$X:$XFD</definedName>
    <definedName name="Z_5F6D01E3_9E6F_4D7F_980F_63899AF95899_.wvu.Cols" localSheetId="19" hidden="1">'Jan-23'!$AC:$XFD</definedName>
    <definedName name="Z_5F6D01E3_9E6F_4D7F_980F_63899AF95899_.wvu.Cols" localSheetId="25" hidden="1">'Jul-22'!$X:$XFD</definedName>
    <definedName name="Z_5F6D01E3_9E6F_4D7F_980F_63899AF95899_.wvu.Cols" localSheetId="26" hidden="1">'Jun-22'!$X:$XFD</definedName>
    <definedName name="Z_5F6D01E3_9E6F_4D7F_980F_63899AF95899_.wvu.Cols" localSheetId="29" hidden="1">'Mar-22'!$X:$XFD</definedName>
    <definedName name="Z_5F6D01E3_9E6F_4D7F_980F_63899AF95899_.wvu.Cols" localSheetId="27" hidden="1">'May-22'!$X:$XFD</definedName>
    <definedName name="Z_5F6D01E3_9E6F_4D7F_980F_63899AF95899_.wvu.Cols" localSheetId="2" hidden="1">Notes!$S:$XFD</definedName>
    <definedName name="Z_5F6D01E3_9E6F_4D7F_980F_63899AF95899_.wvu.Cols" localSheetId="33" hidden="1">'Nov-21'!$S:$XFD</definedName>
    <definedName name="Z_5F6D01E3_9E6F_4D7F_980F_63899AF95899_.wvu.Cols" localSheetId="21" hidden="1">'Nov-22'!$X:$XFD</definedName>
    <definedName name="Z_5F6D01E3_9E6F_4D7F_980F_63899AF95899_.wvu.Cols" localSheetId="3" hidden="1">Occupancy_2023!$AF:$XFD</definedName>
    <definedName name="Z_5F6D01E3_9E6F_4D7F_980F_63899AF95899_.wvu.Cols" localSheetId="34" hidden="1">'Oct-21'!$S:$XFD</definedName>
    <definedName name="Z_5F6D01E3_9E6F_4D7F_980F_63899AF95899_.wvu.Cols" localSheetId="22" hidden="1">'Oct-22'!$X:$XFD</definedName>
    <definedName name="Z_5F6D01E3_9E6F_4D7F_980F_63899AF95899_.wvu.Cols" localSheetId="23" hidden="1">'Sep-22'!$X:$XFD</definedName>
    <definedName name="Z_5F6D01E3_9E6F_4D7F_980F_63899AF95899_.wvu.Cols" localSheetId="35"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Notes!$A$1:$CA$36</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8" hidden="1">'Apr-22'!$49:$1048576,'Apr-22'!$30:$48</definedName>
    <definedName name="Z_5F6D01E3_9E6F_4D7F_980F_63899AF95899_.wvu.Rows" localSheetId="32" hidden="1">'Dec-21'!$49:$1048576,'Dec-21'!$30:$48</definedName>
    <definedName name="Z_5F6D01E3_9E6F_4D7F_980F_63899AF95899_.wvu.Rows" localSheetId="1" hidden="1">Disclaimer!$45:$1048576,Disclaimer!$30:$44</definedName>
    <definedName name="Z_5F6D01E3_9E6F_4D7F_980F_63899AF95899_.wvu.Rows" localSheetId="30" hidden="1">'Feb-22'!$49:$1048576,'Feb-22'!$30:$48</definedName>
    <definedName name="Z_5F6D01E3_9E6F_4D7F_980F_63899AF95899_.wvu.Rows" localSheetId="31" hidden="1">'Jan-22'!$49:$1048576,'Jan-22'!$30:$48</definedName>
    <definedName name="Z_5F6D01E3_9E6F_4D7F_980F_63899AF95899_.wvu.Rows" localSheetId="26" hidden="1">'Jun-22'!$49:$1048576,'Jun-22'!$30:$48</definedName>
    <definedName name="Z_5F6D01E3_9E6F_4D7F_980F_63899AF95899_.wvu.Rows" localSheetId="29" hidden="1">'Mar-22'!$49:$1048576,'Mar-22'!$30:$48</definedName>
    <definedName name="Z_5F6D01E3_9E6F_4D7F_980F_63899AF95899_.wvu.Rows" localSheetId="27" hidden="1">'May-22'!$49:$1048576,'May-22'!$30:$48</definedName>
    <definedName name="Z_5F6D01E3_9E6F_4D7F_980F_63899AF95899_.wvu.Rows" localSheetId="2" hidden="1">Notes!$46:$1048576,Notes!$28:$45</definedName>
    <definedName name="Z_5F6D01E3_9E6F_4D7F_980F_63899AF95899_.wvu.Rows" localSheetId="33" hidden="1">'Nov-21'!$49:$1048576,'Nov-21'!$30:$48</definedName>
    <definedName name="Z_5F6D01E3_9E6F_4D7F_980F_63899AF95899_.wvu.Rows" localSheetId="34" hidden="1">'Oct-21'!$49:$1048576,'Oct-21'!$30:$48</definedName>
    <definedName name="Z_5F6D01E3_9E6F_4D7F_980F_63899AF95899_.wvu.Rows" localSheetId="35"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46" l="1"/>
  <c r="V49" i="46"/>
  <c r="V47" i="46"/>
  <c r="V46" i="46"/>
  <c r="V44" i="46"/>
  <c r="V43" i="46"/>
  <c r="V41" i="46"/>
  <c r="V40" i="46"/>
  <c r="V38" i="46"/>
  <c r="V37" i="46"/>
  <c r="T50" i="46" l="1"/>
  <c r="T49" i="46"/>
  <c r="T47" i="46"/>
  <c r="T46" i="46"/>
  <c r="T44" i="46"/>
  <c r="T43" i="46"/>
  <c r="T41" i="46"/>
  <c r="T40" i="46"/>
  <c r="T38" i="46"/>
  <c r="T37" i="46"/>
  <c r="S50" i="46"/>
  <c r="S49" i="46"/>
  <c r="S47" i="46"/>
  <c r="S46" i="46"/>
  <c r="S44" i="46"/>
  <c r="S43" i="46"/>
  <c r="S41" i="46"/>
  <c r="S40" i="46"/>
  <c r="S38" i="46"/>
  <c r="S37" i="46"/>
  <c r="R50" i="46"/>
  <c r="R49" i="46"/>
  <c r="R47" i="46"/>
  <c r="R46" i="46"/>
  <c r="R44" i="46"/>
  <c r="R43" i="46"/>
  <c r="R41" i="46"/>
  <c r="R40" i="46"/>
  <c r="R38" i="46"/>
  <c r="R37" i="46"/>
  <c r="U37" i="46"/>
  <c r="R50" i="45"/>
  <c r="R49" i="45"/>
  <c r="R47" i="45"/>
  <c r="R46" i="45"/>
  <c r="R44" i="45"/>
  <c r="R43" i="45"/>
  <c r="R41" i="45"/>
  <c r="R40" i="45"/>
  <c r="R38" i="45"/>
  <c r="R37" i="45"/>
  <c r="S50" i="45"/>
  <c r="S49" i="45"/>
  <c r="S47" i="45"/>
  <c r="S46" i="45"/>
  <c r="S44" i="45"/>
  <c r="S43" i="45"/>
  <c r="S41" i="45"/>
  <c r="S40" i="45"/>
  <c r="S38" i="45"/>
  <c r="S37" i="45"/>
  <c r="T50" i="45"/>
  <c r="T49" i="45"/>
  <c r="T47" i="45"/>
  <c r="T46" i="45"/>
  <c r="T44" i="45"/>
  <c r="T43" i="45"/>
  <c r="T41" i="45"/>
  <c r="T40" i="45"/>
  <c r="T38" i="45"/>
  <c r="T37" i="45"/>
  <c r="U50" i="45"/>
  <c r="U49" i="45"/>
  <c r="U47" i="45"/>
  <c r="U46" i="45"/>
  <c r="U44" i="45"/>
  <c r="U43" i="45"/>
  <c r="U41" i="45"/>
  <c r="U40" i="45"/>
  <c r="U38" i="45"/>
  <c r="U37" i="45"/>
  <c r="V50" i="45"/>
  <c r="V49" i="45"/>
  <c r="V47" i="45"/>
  <c r="V46" i="45"/>
  <c r="V44" i="45"/>
  <c r="V43" i="45"/>
  <c r="V41" i="45"/>
  <c r="V40" i="45"/>
  <c r="V38" i="45"/>
  <c r="V37" i="45"/>
  <c r="U50" i="46"/>
  <c r="U49" i="46"/>
  <c r="U47" i="46"/>
  <c r="U46" i="46"/>
  <c r="U44" i="46"/>
  <c r="U43" i="46"/>
  <c r="U41" i="46"/>
  <c r="U40" i="46"/>
  <c r="U38" i="46"/>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Q40" i="44" s="1"/>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X13" i="46" l="1"/>
  <c r="K37" i="46"/>
  <c r="AB27" i="46"/>
  <c r="AB28" i="46"/>
  <c r="G46" i="46"/>
  <c r="S27" i="46"/>
  <c r="H49" i="46"/>
  <c r="X49" i="46" s="1"/>
  <c r="O43" i="46"/>
  <c r="Z13" i="46"/>
  <c r="K40" i="46"/>
  <c r="AA40" i="46" s="1"/>
  <c r="J44" i="46"/>
  <c r="Z44" i="46" s="1"/>
  <c r="Z20" i="46"/>
  <c r="O16" i="46"/>
  <c r="J40" i="46"/>
  <c r="Z40" i="46" s="1"/>
  <c r="I49" i="46"/>
  <c r="Y49" i="46" s="1"/>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Y40" i="46"/>
  <c r="X40" i="46"/>
  <c r="AA19" i="46"/>
  <c r="AA13" i="46"/>
  <c r="AA16" i="46"/>
  <c r="H41" i="46"/>
  <c r="AA44" i="46"/>
  <c r="Y44" i="46"/>
  <c r="X44" i="46"/>
  <c r="M22" i="46"/>
  <c r="Q27" i="46"/>
  <c r="L22" i="46"/>
  <c r="P22" i="46"/>
  <c r="F46" i="46"/>
  <c r="Z49" i="46"/>
  <c r="AA49" i="46"/>
  <c r="X25" i="46"/>
  <c r="AA50" i="46"/>
  <c r="Z50" i="46"/>
  <c r="Y50" i="46"/>
  <c r="X50"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AA50" i="45"/>
  <c r="Z40" i="45"/>
  <c r="P44" i="45"/>
  <c r="X13" i="45"/>
  <c r="X49" i="45"/>
  <c r="M49" i="45"/>
  <c r="T20" i="45"/>
  <c r="Y20" i="45" s="1"/>
  <c r="T14" i="45"/>
  <c r="I28" i="45"/>
  <c r="U20" i="45"/>
  <c r="Z20" i="45" s="1"/>
  <c r="M22" i="45"/>
  <c r="L22" i="45"/>
  <c r="P22" i="45"/>
  <c r="F46" i="45"/>
  <c r="Q22" i="45"/>
  <c r="Y49" i="45"/>
  <c r="K27" i="45"/>
  <c r="P43" i="45"/>
  <c r="O43" i="45"/>
  <c r="Z49" i="45"/>
  <c r="W13" i="45"/>
  <c r="Z13" i="45"/>
  <c r="U52" i="45"/>
  <c r="Y40"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Q16"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O37" i="44" s="1"/>
  <c r="K38" i="44"/>
  <c r="S52" i="44"/>
  <c r="K47" i="44"/>
  <c r="I49" i="44"/>
  <c r="R49" i="44" s="1"/>
  <c r="R51" i="44" s="1"/>
  <c r="K14" i="44"/>
  <c r="M16" i="44"/>
  <c r="K20" i="44"/>
  <c r="M22" i="44"/>
  <c r="K26" i="44"/>
  <c r="G28" i="44"/>
  <c r="G37" i="44"/>
  <c r="P37" i="44" s="1"/>
  <c r="L38" i="44"/>
  <c r="I44" i="44"/>
  <c r="R44" i="44" s="1"/>
  <c r="F46" i="44"/>
  <c r="O46" i="44"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J51" i="46" l="1"/>
  <c r="S28" i="46"/>
  <c r="X27" i="46"/>
  <c r="I51" i="46"/>
  <c r="T51" i="46"/>
  <c r="AA47" i="46"/>
  <c r="Z47" i="46"/>
  <c r="Y47" i="46"/>
  <c r="X47" i="46"/>
  <c r="M46" i="46"/>
  <c r="L46" i="46"/>
  <c r="P46" i="46"/>
  <c r="O46" i="46"/>
  <c r="N46" i="46"/>
  <c r="U27" i="46"/>
  <c r="Z27" i="46" s="1"/>
  <c r="Z16" i="46"/>
  <c r="T28" i="46"/>
  <c r="P47" i="46"/>
  <c r="O47" i="46"/>
  <c r="N47" i="46"/>
  <c r="M47" i="46"/>
  <c r="L47" i="46"/>
  <c r="M27" i="46"/>
  <c r="P27" i="46"/>
  <c r="O27" i="46"/>
  <c r="N27" i="46"/>
  <c r="L27" i="46"/>
  <c r="Z38" i="46"/>
  <c r="AA38" i="46"/>
  <c r="Y38" i="46"/>
  <c r="AA17" i="46"/>
  <c r="Z17" i="46"/>
  <c r="Y17" i="46"/>
  <c r="X17" i="46"/>
  <c r="W17" i="46"/>
  <c r="N28" i="46"/>
  <c r="M28" i="46"/>
  <c r="L28" i="46"/>
  <c r="P28" i="46"/>
  <c r="O28" i="46"/>
  <c r="P44" i="46"/>
  <c r="O44" i="46"/>
  <c r="N44" i="46"/>
  <c r="M44" i="46"/>
  <c r="L44" i="46"/>
  <c r="U51" i="46"/>
  <c r="R27" i="46"/>
  <c r="W27" i="46" s="1"/>
  <c r="P40" i="46"/>
  <c r="O40" i="46"/>
  <c r="N40" i="46"/>
  <c r="M40" i="46"/>
  <c r="L40" i="46"/>
  <c r="N49" i="46"/>
  <c r="AA26" i="46"/>
  <c r="X26" i="46"/>
  <c r="Z26" i="46"/>
  <c r="Y26" i="46"/>
  <c r="W26" i="46"/>
  <c r="L41" i="46"/>
  <c r="M38" i="46"/>
  <c r="L38" i="46"/>
  <c r="P38" i="46"/>
  <c r="O38" i="46"/>
  <c r="F52" i="46"/>
  <c r="N38" i="46"/>
  <c r="S51" i="46"/>
  <c r="H51" i="46"/>
  <c r="K51" i="46"/>
  <c r="V51" i="46"/>
  <c r="V27" i="46"/>
  <c r="AA27" i="46" s="1"/>
  <c r="P50" i="46"/>
  <c r="O50" i="46"/>
  <c r="N50" i="46"/>
  <c r="M50" i="46"/>
  <c r="L50" i="46"/>
  <c r="S52" i="46"/>
  <c r="H52" i="46"/>
  <c r="M37" i="46"/>
  <c r="P37" i="46"/>
  <c r="O37" i="46"/>
  <c r="N37" i="46"/>
  <c r="L37" i="46"/>
  <c r="F51" i="46"/>
  <c r="V28" i="46"/>
  <c r="R28" i="46"/>
  <c r="AA14" i="46"/>
  <c r="X14" i="46"/>
  <c r="Z14" i="46"/>
  <c r="Y14" i="46"/>
  <c r="Q28" i="46"/>
  <c r="W14" i="46"/>
  <c r="G51" i="46"/>
  <c r="V52" i="46"/>
  <c r="J52" i="46"/>
  <c r="T52" i="46"/>
  <c r="I52" i="46"/>
  <c r="X43" i="46"/>
  <c r="AA43" i="46"/>
  <c r="Z43" i="46"/>
  <c r="Y43" i="46"/>
  <c r="AA22" i="46"/>
  <c r="Y22" i="46"/>
  <c r="Z22" i="46"/>
  <c r="X22" i="46"/>
  <c r="W22" i="46"/>
  <c r="M43" i="46"/>
  <c r="T27" i="46"/>
  <c r="Y27" i="46" s="1"/>
  <c r="Y13" i="46"/>
  <c r="G52" i="46"/>
  <c r="Z37" i="46"/>
  <c r="R51" i="46"/>
  <c r="X37" i="46"/>
  <c r="AA46" i="46"/>
  <c r="Z46" i="46"/>
  <c r="Y46" i="46"/>
  <c r="X46" i="46"/>
  <c r="U52" i="46"/>
  <c r="R51" i="45"/>
  <c r="T13" i="44"/>
  <c r="W22" i="44"/>
  <c r="Z46" i="45"/>
  <c r="Y46" i="45"/>
  <c r="U22" i="44"/>
  <c r="X46" i="45"/>
  <c r="AA46" i="45"/>
  <c r="F51" i="45"/>
  <c r="O41" i="45"/>
  <c r="R28" i="45"/>
  <c r="P41" i="45"/>
  <c r="G51" i="45"/>
  <c r="L51" i="45" s="1"/>
  <c r="M43" i="45"/>
  <c r="S28" i="45"/>
  <c r="V27" i="45"/>
  <c r="R27" i="45"/>
  <c r="I51" i="45"/>
  <c r="N51" i="45" s="1"/>
  <c r="N37" i="45"/>
  <c r="T51"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U16" i="44"/>
  <c r="N47" i="44"/>
  <c r="R47" i="44"/>
  <c r="V47" i="44" s="1"/>
  <c r="N49" i="44"/>
  <c r="S27" i="44"/>
  <c r="H51" i="44"/>
  <c r="Q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Q27"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Y37" i="46" l="1"/>
  <c r="AA41" i="46"/>
  <c r="Z41" i="46"/>
  <c r="Y41" i="46"/>
  <c r="X41" i="46"/>
  <c r="R52" i="46"/>
  <c r="Z28" i="46"/>
  <c r="AA28" i="46"/>
  <c r="Y28" i="46"/>
  <c r="X28" i="46"/>
  <c r="W28" i="46"/>
  <c r="AA51" i="46"/>
  <c r="Z51" i="46"/>
  <c r="Y51" i="46"/>
  <c r="X51" i="46"/>
  <c r="M51" i="46"/>
  <c r="L51" i="46"/>
  <c r="P51" i="46"/>
  <c r="O51" i="46"/>
  <c r="N51" i="46"/>
  <c r="M52" i="46"/>
  <c r="L52" i="46"/>
  <c r="P52" i="46"/>
  <c r="O52" i="46"/>
  <c r="N52" i="46"/>
  <c r="AA37" i="46"/>
  <c r="X38" i="46"/>
  <c r="T27" i="44"/>
  <c r="M52" i="44"/>
  <c r="W27" i="44"/>
  <c r="U27" i="44"/>
  <c r="AA51" i="45"/>
  <c r="Y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U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AA52" i="46" l="1"/>
  <c r="Z52" i="46"/>
  <c r="Y52" i="46"/>
  <c r="X52" i="46"/>
  <c r="AA52" i="45"/>
  <c r="Y52" i="45"/>
  <c r="X52" i="45"/>
  <c r="Z52" i="45"/>
  <c r="W51" i="44"/>
  <c r="V51" i="44"/>
  <c r="U51" i="44"/>
  <c r="T51" i="44"/>
  <c r="W52" i="44"/>
  <c r="V52" i="44"/>
  <c r="U52" i="44"/>
  <c r="T52" i="44"/>
  <c r="W52" i="43"/>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40" i="34"/>
  <c r="Q40" i="34" s="1"/>
  <c r="G40" i="34"/>
  <c r="P40" i="34" s="1"/>
  <c r="P40" i="35" s="1"/>
  <c r="P40" i="36" s="1"/>
  <c r="P40" i="37" s="1"/>
  <c r="L14" i="34"/>
  <c r="G38" i="34"/>
  <c r="P38" i="34" s="1"/>
  <c r="P38" i="35" s="1"/>
  <c r="N14" i="34"/>
  <c r="M13" i="34"/>
  <c r="J37" i="34"/>
  <c r="S37" i="34" s="1"/>
  <c r="S37" i="35" s="1"/>
  <c r="I37" i="34"/>
  <c r="R37" i="34" s="1"/>
  <c r="R37" i="35" s="1"/>
  <c r="G37" i="34"/>
  <c r="P37" i="34" s="1"/>
  <c r="P37" i="35" s="1"/>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53" i="32"/>
  <c r="J52" i="32"/>
  <c r="H53" i="32"/>
  <c r="G53" i="32"/>
  <c r="I53" i="32"/>
  <c r="F52" i="32"/>
  <c r="I49" i="32"/>
  <c r="G50" i="32"/>
  <c r="G49" i="32"/>
  <c r="J47" i="32"/>
  <c r="I47" i="32"/>
  <c r="H47" i="32"/>
  <c r="H46" i="32"/>
  <c r="G47" i="32"/>
  <c r="G46" i="32"/>
  <c r="N20" i="32"/>
  <c r="H41" i="32"/>
  <c r="H40" i="32"/>
  <c r="I43" i="32"/>
  <c r="G44" i="32"/>
  <c r="G43" i="32"/>
  <c r="F41" i="32"/>
  <c r="F40" i="32"/>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D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<sst xmlns="http://schemas.openxmlformats.org/spreadsheetml/2006/main" count="1900" uniqueCount="130">
  <si>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</si>
  <si>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</si>
  <si>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</si>
  <si>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</si>
  <si>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</si>
  <si>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</si>
  <si>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</si>
  <si>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</si>
  <si>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</si>
  <si>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</si>
  <si>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</si>
  <si>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</si>
  <si>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</si>
  <si>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</si>
  <si>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</si>
  <si>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</si>
  <si>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</si>
  <si>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</si>
  <si>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</si>
  <si>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</si>
  <si>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</si>
  <si>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</si>
  <si>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</si>
  <si>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</si>
  <si>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</si>
  <si>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</si>
  <si>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</si>
  <si>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</si>
  <si>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</si>
  <si>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</si>
  <si>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</si>
  <si>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</si>
  <si>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</si>
  <si>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</si>
  <si>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</si>
  <si>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</si>
  <si>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</si>
  <si>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</si>
  <si>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</si>
  <si>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</si>
  <si>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</si>
  <si>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</si>
  <si>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</si>
  <si>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</si>
  <si>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</si>
  <si>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</si>
  <si>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</si>
  <si>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</si>
  <si>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</si>
  <si>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</si>
  <si>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</si>
  <si>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</si>
  <si>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</si>
  <si>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</si>
  <si>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</si>
  <si>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</si>
  <si>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</si>
  <si>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</si>
  <si>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</si>
  <si>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</si>
  <si>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</si>
  <si>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</si>
  <si>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</si>
  <si>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</si>
  <si>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</si>
  <si>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</si>
  <si>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</si>
  <si>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</si>
  <si>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</si>
  <si>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</si>
  <si>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</si>
  <si>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</si>
  <si>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</si>
  <si>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</si>
  <si>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</si>
  <si>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</si>
  <si>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</si>
  <si>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</si>
  <si>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</si>
  <si>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</si>
  <si>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</si>
  <si>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</si>
  <si>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</si>
  <si>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</si>
  <si>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</si>
  <si>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</si>
  <si>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</si>
  <si>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</si>
  <si>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</si>
  <si>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</si>
  <si>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</si>
  <si>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</si>
  <si>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</si>
  <si>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</si>
  <si>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</si>
  <si>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</si>
  <si>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</si>
  <si>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</si>
  <si>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</si>
  <si>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</si>
  <si>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</si>
  <si>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</si>
  <si>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</si>
  <si>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</si>
  <si>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</si>
  <si>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</si>
  <si>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</si>
  <si>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</si>
  <si>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</si>
  <si>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</si>
  <si>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</si>
  <si>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</si>
  <si>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</si>
  <si>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</si>
  <si>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</si>
  <si>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</si>
  <si>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</si>
  <si>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</si>
  <si>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</si>
  <si>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</si>
  <si>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</si>
  <si>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</si>
  <si>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</si>
  <si>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</si>
  <si>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</si>
  <si>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</si>
  <si>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</si>
  <si>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</si>
  <si>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Jan 2024</t>
  </si>
  <si>
    <t>Monthly Cruise Occupany Ratio GPH for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</si>
</sst>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27</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147530</xdr:colOff>
      <xdr:row>0</xdr:row>
      <xdr:rowOff>0</xdr:rowOff>
    </xdr:from>
    <xdr:to>
      <xdr:col>30</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7.xml"/><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45337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8">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8">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8">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8">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8">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8">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8">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8">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8">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1.4"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199999999999999">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199999999999999">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199999999999999">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199999999999999">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3" sqref="O2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8">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8">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8">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8">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8">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199999999999999">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199999999999999">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199999999999999">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199999999999999">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199999999999999">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8"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6.2">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8">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8">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8">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8">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v>-19798</v>
      </c>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8">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199999999999999">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199999999999999">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199999999999999">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199999999999999">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199999999999999">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8"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6.2">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8">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8">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8">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8">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199999999999999">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199999999999999">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199999999999999">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199999999999999">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8"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13" sqref="O1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8">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8">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8">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8">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199999999999999">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199999999999999">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199999999999999">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199999999999999">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8"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4">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4">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4">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4">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4">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4">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5.6"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1"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4">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4">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4">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4">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4">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4">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5.6"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zoomScaleNormal="100" workbookViewId="0">
      <selection activeCell="G22" sqref="G2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5.6"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4">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4">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4">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4">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4">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4">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4">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4">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4">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4">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4">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4">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5.6"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4">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4">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4">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4">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4">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5.6"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6"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7"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91</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5"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7"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7"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5"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7"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7"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5"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7"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7"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5"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7"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7"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6"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5"/>
  <sheetViews>
    <sheetView showGridLines="0" zoomScale="85" zoomScaleNormal="85" workbookViewId="0">
      <selection activeCell="A26" sqref="A26:XFD26"/>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3.5" hidden="1" customHeight="1"/>
    <row r="32" spans="2:34" ht="13.5" hidden="1" customHeight="1"/>
    <row r="33" ht="13.8" hidden="1"/>
    <row r="34" ht="13.8" hidden="1"/>
    <row r="35" ht="13.8" hidden="1"/>
    <row r="36" ht="13.8" hidden="1"/>
    <row r="37" ht="13.8" hidden="1"/>
    <row r="38" ht="13.8" hidden="1"/>
    <row r="39" ht="13.8" hidden="1"/>
    <row r="40" ht="12.6" hidden="1" customHeight="1"/>
    <row r="41" ht="12.6" hidden="1" customHeight="1"/>
    <row r="42" ht="12.6" hidden="1" customHeight="1"/>
    <row r="43" ht="12.6" hidden="1" customHeight="1"/>
    <row r="44" ht="12.6" hidden="1" customHeight="1"/>
    <row r="45"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5.6"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BE58"/>
  <sheetViews>
    <sheetView showGridLines="0" topLeftCell="B1" zoomScale="90" zoomScaleNormal="90" zoomScalePageLayoutView="40" workbookViewId="0">
      <selection activeCell="AD3" sqref="AD3"/>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3" width="5.88671875" bestFit="1" customWidth="1"/>
    <col min="24" max="24" width="5.88671875" customWidth="1"/>
    <col min="25" max="25" width="5.88671875" bestFit="1" customWidth="1"/>
    <col min="26" max="27" width="5.88671875" customWidth="1"/>
    <col min="28" max="28" width="5.88671875" bestFit="1" customWidth="1"/>
    <col min="29" max="29" width="5.88671875" customWidth="1"/>
    <col min="30" max="30" width="9.109375" customWidth="1"/>
    <col min="31" max="31" width="3.33203125" style="9" customWidth="1"/>
    <col min="32" max="46" width="0" style="9" hidden="1" customWidth="1"/>
    <col min="47" max="57" width="0" hidden="1" customWidth="1"/>
    <col min="58" max="16384" width="9.109375" hidden="1"/>
  </cols>
  <sheetData>
    <row r="1" spans="1:46" ht="14.4">
      <c r="A1" s="9"/>
      <c r="B1" s="9"/>
      <c r="C1" s="9"/>
      <c r="D1" s="9"/>
      <c r="E1" s="9"/>
      <c r="F1" s="91"/>
      <c r="G1" s="91"/>
      <c r="H1" s="91"/>
      <c r="I1" s="91"/>
      <c r="J1" s="91"/>
      <c r="K1" s="91"/>
      <c r="L1" s="91"/>
      <c r="M1" s="91"/>
      <c r="N1" s="91"/>
      <c r="O1" s="91"/>
      <c r="P1" s="91"/>
      <c r="Q1" s="91"/>
      <c r="R1" s="9"/>
      <c r="S1" s="9"/>
      <c r="T1" s="9"/>
      <c r="U1" s="9"/>
      <c r="W1" s="9"/>
      <c r="X1" s="9"/>
      <c r="Y1" s="9"/>
      <c r="Z1" s="9"/>
      <c r="AA1" s="9"/>
      <c r="AB1" s="9"/>
      <c r="AC1" s="9"/>
      <c r="AD1" s="9"/>
    </row>
    <row r="2" spans="1:46" ht="18.600000000000001" thickBot="1">
      <c r="A2" s="9"/>
      <c r="B2" s="8" t="s">
        <v>129</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row>
    <row r="3" spans="1:46" ht="14.4">
      <c r="A3" s="9"/>
      <c r="B3" s="10"/>
      <c r="C3" s="24"/>
      <c r="D3" s="24"/>
      <c r="E3" s="24"/>
      <c r="F3" s="93"/>
      <c r="G3" s="93"/>
      <c r="H3" s="93"/>
      <c r="I3" s="93"/>
      <c r="J3" s="93"/>
      <c r="K3" s="93"/>
      <c r="L3" s="93"/>
      <c r="M3" s="93"/>
      <c r="N3" s="93"/>
      <c r="O3" s="93"/>
      <c r="P3" s="93"/>
      <c r="Q3" s="93"/>
      <c r="R3" s="24"/>
      <c r="S3" s="24"/>
      <c r="AD3" s="25">
        <f>+' '!I17</f>
        <v>45337</v>
      </c>
    </row>
    <row r="4" spans="1:46" ht="16.2">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row>
    <row r="5" spans="1:46" ht="14.4">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row>
    <row r="6" spans="1:46" ht="14.4">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row>
    <row r="7" spans="1:46" ht="14.4">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row>
    <row r="8" spans="1:46"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39" t="s">
        <v>75</v>
      </c>
      <c r="AE8" s="9"/>
      <c r="AF8" s="19"/>
      <c r="AG8" s="19"/>
      <c r="AH8" s="19"/>
      <c r="AI8" s="19"/>
      <c r="AJ8" s="19"/>
      <c r="AK8" s="19"/>
      <c r="AL8" s="19"/>
      <c r="AM8" s="19"/>
      <c r="AN8" s="19"/>
      <c r="AO8" s="19"/>
      <c r="AP8" s="19"/>
      <c r="AQ8" s="19"/>
      <c r="AR8" s="19"/>
      <c r="AS8" s="19"/>
      <c r="AT8" s="19"/>
    </row>
    <row r="9" spans="1:46"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4">
        <v>1.07</v>
      </c>
    </row>
    <row r="10" spans="1:46" ht="20.25" customHeight="1">
      <c r="A10" s="9"/>
      <c r="B10" s="18"/>
      <c r="C10" s="102"/>
      <c r="D10" s="103"/>
      <c r="E10" s="103"/>
      <c r="F10" s="99"/>
      <c r="G10" s="99"/>
      <c r="H10" s="99"/>
      <c r="I10" s="99"/>
      <c r="J10" s="99"/>
      <c r="K10" s="99"/>
      <c r="L10" s="99"/>
      <c r="M10" s="99"/>
      <c r="N10" s="99"/>
      <c r="O10" s="99"/>
      <c r="P10" s="99"/>
      <c r="Q10" s="104"/>
      <c r="R10" s="9"/>
      <c r="S10" s="9"/>
    </row>
    <row r="11" spans="1:46" ht="20.25" customHeight="1">
      <c r="A11" s="9"/>
      <c r="B11" s="9"/>
      <c r="C11" s="9"/>
      <c r="D11" s="9"/>
      <c r="E11" s="9"/>
      <c r="F11"/>
      <c r="G11"/>
      <c r="H11"/>
      <c r="I11"/>
      <c r="J11"/>
      <c r="K11"/>
      <c r="L11"/>
      <c r="M11"/>
      <c r="N11"/>
      <c r="O11" s="91"/>
      <c r="P11" s="91"/>
      <c r="Q11" s="91"/>
      <c r="R11" s="9"/>
      <c r="S11" s="9"/>
    </row>
    <row r="12" spans="1:46" ht="20.25" customHeight="1">
      <c r="A12" s="9"/>
      <c r="B12" s="9"/>
      <c r="C12" s="100" t="s">
        <v>97</v>
      </c>
      <c r="D12" s="9"/>
      <c r="E12" s="9"/>
      <c r="F12"/>
      <c r="G12"/>
      <c r="H12"/>
      <c r="I12"/>
      <c r="J12"/>
      <c r="K12"/>
      <c r="L12"/>
      <c r="M12"/>
      <c r="N12"/>
      <c r="O12" s="91"/>
      <c r="P12" s="91"/>
      <c r="Q12" s="91"/>
      <c r="R12" s="9"/>
      <c r="S12" s="9"/>
    </row>
    <row r="13" spans="1:46" ht="20.25" customHeight="1">
      <c r="A13" s="9"/>
      <c r="B13" s="9"/>
      <c r="C13" s="100" t="s">
        <v>98</v>
      </c>
      <c r="D13" s="9"/>
      <c r="E13" s="9"/>
      <c r="F13"/>
      <c r="G13"/>
      <c r="H13"/>
      <c r="I13"/>
      <c r="J13"/>
      <c r="K13"/>
      <c r="L13"/>
      <c r="M13"/>
      <c r="N13"/>
      <c r="O13" s="91"/>
      <c r="P13" s="91"/>
      <c r="Q13" s="91"/>
      <c r="R13" s="9"/>
      <c r="S13" s="9"/>
    </row>
    <row r="14" spans="1:46" ht="26.7" hidden="1" customHeight="1"/>
    <row r="15" spans="1:46" ht="26.4" hidden="1" customHeight="1"/>
    <row r="16" spans="1:46"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opLeftCell="A7" zoomScaleNormal="100" workbookViewId="0">
      <selection activeCell="K31" sqref="K31"/>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8">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8">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8">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8">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'Jan-24'!R37+'Feb-24'!G37</f>
        <v>1449</v>
      </c>
      <c r="S37" s="74">
        <f>'Jan-24'!S37+'Feb-24'!H37</f>
        <v>1288</v>
      </c>
      <c r="T37" s="74">
        <f>'Jan-24'!T37+'Feb-24'!I37</f>
        <v>515</v>
      </c>
      <c r="U37" s="74">
        <f>'Jan-24'!U37+'Feb-24'!J37</f>
        <v>404</v>
      </c>
      <c r="V37" s="74">
        <f>'Jan-24'!V37+'Feb-24'!K37</f>
        <v>1414</v>
      </c>
      <c r="W37" s="64"/>
      <c r="X37" s="120">
        <f>IFERROR(R37/S37-1,"n/a")</f>
        <v>0.125</v>
      </c>
      <c r="Y37" s="120">
        <f>IFERROR(R37/T37-1,"n/a")</f>
        <v>1.8135922330097087</v>
      </c>
      <c r="Z37" s="120">
        <f>IFERROR(R37/U37-1,"n/a")</f>
        <v>2.5866336633663365</v>
      </c>
      <c r="AA37" s="121">
        <f>IFERROR(R37/V37-1,"n/a")</f>
        <v>2.4752475247524774E-2</v>
      </c>
      <c r="AB37" s="150"/>
      <c r="AC37" s="89">
        <v>1486</v>
      </c>
      <c r="AD37" s="89">
        <v>1052</v>
      </c>
      <c r="AE37" s="70">
        <v>551</v>
      </c>
      <c r="AF37" s="78">
        <v>1584</v>
      </c>
      <c r="AH37" s="123"/>
    </row>
    <row r="38" spans="1:34" s="124" customFormat="1" ht="10.199999999999999">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'Jan-24'!R38+'Feb-24'!G38</f>
        <v>4666963</v>
      </c>
      <c r="S38" s="74">
        <f>'Jan-24'!S38+'Feb-24'!H38</f>
        <v>3231205</v>
      </c>
      <c r="T38" s="74">
        <f>'Jan-24'!T38+'Feb-24'!I38</f>
        <v>763201</v>
      </c>
      <c r="U38" s="74">
        <f>'Jan-24'!U38+'Feb-24'!J38</f>
        <v>896598</v>
      </c>
      <c r="V38" s="74">
        <f>'Jan-24'!V38+'Feb-24'!K38</f>
        <v>4070480</v>
      </c>
      <c r="W38" s="64"/>
      <c r="X38" s="120">
        <f>IFERROR(R38/S38-1,"n/a")</f>
        <v>0.44434135252947438</v>
      </c>
      <c r="Y38" s="120">
        <f>IFERROR(R38/T38-1,"n/a")</f>
        <v>5.114985436339837</v>
      </c>
      <c r="Z38" s="120">
        <f>IFERROR(R38/U38-1,"n/a")</f>
        <v>4.2051900628821386</v>
      </c>
      <c r="AA38" s="121">
        <f>IFERROR(R38/V38-1,"n/a")</f>
        <v>0.14653873744619794</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'Jan-24'!R40+'Feb-24'!G40</f>
        <v>557</v>
      </c>
      <c r="S40" s="74">
        <f>'Jan-24'!S40+'Feb-24'!H40</f>
        <v>528</v>
      </c>
      <c r="T40" s="74">
        <f>'Jan-24'!T40+'Feb-24'!I40</f>
        <v>199</v>
      </c>
      <c r="U40" s="74">
        <f>'Jan-24'!U40+'Feb-24'!J40</f>
        <v>53</v>
      </c>
      <c r="V40" s="74">
        <f>'Jan-24'!V40+'Feb-24'!K40</f>
        <v>583</v>
      </c>
      <c r="W40" s="64"/>
      <c r="X40" s="120">
        <f>IFERROR(R40/S40-1,"n/a")</f>
        <v>5.4924242424242431E-2</v>
      </c>
      <c r="Y40" s="120">
        <f>IFERROR(R40/T40-1,"n/a")</f>
        <v>1.7989949748743719</v>
      </c>
      <c r="Z40" s="120">
        <f>IFERROR(R40/U40-1,"n/a")</f>
        <v>9.5094339622641506</v>
      </c>
      <c r="AA40" s="121">
        <f>IFERROR(R40/V40-1,"n/a")</f>
        <v>-4.4596912521440824E-2</v>
      </c>
      <c r="AB40" s="150"/>
      <c r="AC40" s="89">
        <v>563</v>
      </c>
      <c r="AD40" s="89">
        <v>226</v>
      </c>
      <c r="AE40" s="70">
        <v>66</v>
      </c>
      <c r="AF40" s="78">
        <v>573</v>
      </c>
      <c r="AH40" s="123"/>
    </row>
    <row r="41" spans="1:34" s="124" customFormat="1" ht="10.199999999999999">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'Jan-24'!R41+'Feb-24'!G41</f>
        <v>1617550</v>
      </c>
      <c r="S41" s="74">
        <f>'Jan-24'!S41+'Feb-24'!H41</f>
        <v>897975</v>
      </c>
      <c r="T41" s="74">
        <f>'Jan-24'!T41+'Feb-24'!I41</f>
        <v>298389</v>
      </c>
      <c r="U41" s="74">
        <f>'Jan-24'!U41+'Feb-24'!J41</f>
        <v>70110</v>
      </c>
      <c r="V41" s="74">
        <f>'Jan-24'!V41+'Feb-24'!K41</f>
        <v>1365732</v>
      </c>
      <c r="W41" s="64"/>
      <c r="X41" s="120">
        <f>IFERROR(R41/S41-1,"n/a")</f>
        <v>0.80133077201481107</v>
      </c>
      <c r="Y41" s="120">
        <f>IFERROR(R41/T41-1,"n/a")</f>
        <v>4.4209438015476445</v>
      </c>
      <c r="Z41" s="120">
        <f>IFERROR(R41/U41-1,"n/a")</f>
        <v>22.071601768649266</v>
      </c>
      <c r="AA41" s="121">
        <f>IFERROR(R41/V41-1,"n/a")</f>
        <v>0.18438317327264797</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'Jan-24'!R43+'Feb-24'!G43</f>
        <v>691</v>
      </c>
      <c r="S43" s="74">
        <f>'Jan-24'!S43+'Feb-24'!H43</f>
        <v>652</v>
      </c>
      <c r="T43" s="74">
        <f>'Jan-24'!T43+'Feb-24'!I43</f>
        <v>47</v>
      </c>
      <c r="U43" s="74">
        <f>'Jan-24'!U43+'Feb-24'!J43</f>
        <v>8</v>
      </c>
      <c r="V43" s="74">
        <f>'Jan-24'!V43+'Feb-24'!K43</f>
        <v>285</v>
      </c>
      <c r="W43" s="64"/>
      <c r="X43" s="120">
        <f>IFERROR(R43/S43-1,"n/a")</f>
        <v>5.9815950920245387E-2</v>
      </c>
      <c r="Y43" s="120">
        <f>IFERROR(R43/T43-1,"n/a")</f>
        <v>13.702127659574469</v>
      </c>
      <c r="Z43" s="120">
        <f>IFERROR(R43/U43-1,"n/a")</f>
        <v>85.375</v>
      </c>
      <c r="AA43" s="121">
        <f>IFERROR(R43/V43-1,"n/a")</f>
        <v>1.4245614035087719</v>
      </c>
      <c r="AB43" s="150"/>
      <c r="AC43" s="89">
        <v>669</v>
      </c>
      <c r="AD43" s="89">
        <v>59</v>
      </c>
      <c r="AE43" s="70">
        <v>9</v>
      </c>
      <c r="AF43" s="78">
        <v>287</v>
      </c>
      <c r="AH43" s="123"/>
    </row>
    <row r="44" spans="1:34" s="124" customFormat="1" ht="10.199999999999999">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'Jan-24'!R44+'Feb-24'!G44</f>
        <v>1262792</v>
      </c>
      <c r="S44" s="74">
        <f>'Jan-24'!S44+'Feb-24'!H44</f>
        <v>886149</v>
      </c>
      <c r="T44" s="74">
        <f>'Jan-24'!T44+'Feb-24'!I44</f>
        <v>17541</v>
      </c>
      <c r="U44" s="74">
        <f>'Jan-24'!U44+'Feb-24'!J44</f>
        <v>9160</v>
      </c>
      <c r="V44" s="74">
        <f>'Jan-24'!V44+'Feb-24'!K44</f>
        <v>581054</v>
      </c>
      <c r="W44" s="64"/>
      <c r="X44" s="120">
        <f>IFERROR(R44/S44-1,"n/a")</f>
        <v>0.42503348759632975</v>
      </c>
      <c r="Y44" s="120">
        <f>IFERROR(R44/T44-1,"n/a")</f>
        <v>70.990878513197657</v>
      </c>
      <c r="Z44" s="120">
        <f>IFERROR(R44/U44-1,"n/a")</f>
        <v>136.85938864628821</v>
      </c>
      <c r="AA44" s="121">
        <f>IFERROR(R44/V44-1,"n/a")</f>
        <v>1.1732782151056527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'Jan-24'!R46+'Feb-24'!G46</f>
        <v>1391</v>
      </c>
      <c r="S46" s="74">
        <f>'Jan-24'!S46+'Feb-24'!H46</f>
        <v>866</v>
      </c>
      <c r="T46" s="74">
        <f>'Jan-24'!T46+'Feb-24'!I46</f>
        <v>283</v>
      </c>
      <c r="U46" s="74">
        <f>'Jan-24'!U46+'Feb-24'!J46</f>
        <v>33</v>
      </c>
      <c r="V46" s="74">
        <f>'Jan-24'!V46+'Feb-24'!K46</f>
        <v>783</v>
      </c>
      <c r="W46" s="64"/>
      <c r="X46" s="120">
        <f>IFERROR(R46/S46-1,"n/a")</f>
        <v>0.60623556581986149</v>
      </c>
      <c r="Y46" s="120">
        <f>IFERROR(R46/T46-1,"n/a")</f>
        <v>3.9151943462897529</v>
      </c>
      <c r="Z46" s="120">
        <f>IFERROR(R46/U46-1,"n/a")</f>
        <v>41.151515151515149</v>
      </c>
      <c r="AA46" s="121">
        <f>IFERROR(R46/V46-1,"n/a")</f>
        <v>0.77650063856960405</v>
      </c>
      <c r="AB46" s="150"/>
      <c r="AC46" s="89">
        <v>1129</v>
      </c>
      <c r="AD46" s="89">
        <v>336</v>
      </c>
      <c r="AE46" s="84">
        <v>43</v>
      </c>
      <c r="AF46" s="78">
        <v>781</v>
      </c>
      <c r="AH46" s="123"/>
    </row>
    <row r="47" spans="1:34" s="124" customFormat="1" ht="10.199999999999999">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'Jan-24'!R47+'Feb-24'!G47</f>
        <v>4142596</v>
      </c>
      <c r="S47" s="74">
        <f>'Jan-24'!S47+'Feb-24'!H47</f>
        <v>2125097</v>
      </c>
      <c r="T47" s="74">
        <f>'Jan-24'!T47+'Feb-24'!I47</f>
        <v>465109</v>
      </c>
      <c r="U47" s="74">
        <f>'Jan-24'!U47+'Feb-24'!J47</f>
        <v>112017</v>
      </c>
      <c r="V47" s="74">
        <f>'Jan-24'!V47+'Feb-24'!K47</f>
        <v>2435268</v>
      </c>
      <c r="W47" s="64"/>
      <c r="X47" s="120">
        <f>IFERROR(R47/S47-1,"n/a")</f>
        <v>0.94936795826261111</v>
      </c>
      <c r="Y47" s="120">
        <f>IFERROR(R47/T47-1,"n/a")</f>
        <v>7.9067207901803656</v>
      </c>
      <c r="Z47" s="120">
        <f>IFERROR(R47/U47-1,"n/a")</f>
        <v>35.98185096904934</v>
      </c>
      <c r="AA47" s="121">
        <f>IFERROR(R47/V47-1,"n/a")</f>
        <v>0.70108423385023744</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'Jan-24'!R49+'Feb-24'!G49</f>
        <v>21</v>
      </c>
      <c r="S49" s="74">
        <f>'Jan-24'!S49+'Feb-24'!H49</f>
        <v>9</v>
      </c>
      <c r="T49" s="74">
        <f>'Jan-24'!T49+'Feb-24'!I49</f>
        <v>0</v>
      </c>
      <c r="U49" s="74">
        <f>'Jan-24'!U49+'Feb-24'!J49</f>
        <v>0</v>
      </c>
      <c r="V49" s="74">
        <f>'Jan-24'!V49+'Feb-24'!K49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'Jan-24'!R50+'Feb-24'!G50</f>
        <v>38626</v>
      </c>
      <c r="S50" s="74">
        <f>'Jan-24'!S50+'Feb-24'!H50</f>
        <v>15637</v>
      </c>
      <c r="T50" s="74">
        <f>'Jan-24'!T50+'Feb-24'!I50</f>
        <v>0</v>
      </c>
      <c r="U50" s="74">
        <f>'Jan-24'!U50+'Feb-24'!J50</f>
        <v>0</v>
      </c>
      <c r="V50" s="74">
        <f>'Jan-24'!V50+'Feb-24'!K50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4109</v>
      </c>
      <c r="S51" s="75">
        <f t="shared" si="9"/>
        <v>3343</v>
      </c>
      <c r="T51" s="75">
        <f t="shared" si="9"/>
        <v>1044</v>
      </c>
      <c r="U51" s="75">
        <f t="shared" si="9"/>
        <v>498</v>
      </c>
      <c r="V51" s="75">
        <f t="shared" si="9"/>
        <v>3081</v>
      </c>
      <c r="W51" s="66"/>
      <c r="X51" s="66">
        <f>IFERROR(R51/S51-1,"n/a")</f>
        <v>0.22913550702961416</v>
      </c>
      <c r="Y51" s="66">
        <f>IFERROR(R51/T51-1,"n/a")</f>
        <v>2.935823754789272</v>
      </c>
      <c r="Z51" s="66">
        <f t="shared" ref="Z51:Z52" si="10">IFERROR(R51/U51-1,"n/a")</f>
        <v>7.2510040160642575</v>
      </c>
      <c r="AA51" s="62">
        <f>IFERROR(R51/V51-1,"n/a")</f>
        <v>0.33365790327815636</v>
      </c>
      <c r="AB51" s="66"/>
      <c r="AC51" s="46">
        <f t="shared" ref="AC51:AE52" si="11">AC37+AC40+AC43+AC46+AC49</f>
        <v>3856</v>
      </c>
      <c r="AD51" s="46">
        <f t="shared" si="11"/>
        <v>1673</v>
      </c>
      <c r="AE51" s="46">
        <f t="shared" si="11"/>
        <v>669</v>
      </c>
      <c r="AF51" s="80">
        <f>AF37+AF40+AF43+AF46+AF49</f>
        <v>3241</v>
      </c>
      <c r="AH51" s="123"/>
    </row>
    <row r="52" spans="3:34" s="124" customFormat="1" ht="11.4"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11728527</v>
      </c>
      <c r="S52" s="76">
        <f t="shared" si="9"/>
        <v>7156063</v>
      </c>
      <c r="T52" s="76">
        <f t="shared" si="9"/>
        <v>1544240</v>
      </c>
      <c r="U52" s="76">
        <f t="shared" si="9"/>
        <v>1087885</v>
      </c>
      <c r="V52" s="76">
        <f t="shared" si="9"/>
        <v>8472782</v>
      </c>
      <c r="W52" s="67"/>
      <c r="X52" s="67">
        <f>IFERROR(R52/S52-1,"n/a")</f>
        <v>0.63896363125925526</v>
      </c>
      <c r="Y52" s="118">
        <f>IFERROR(R52/T52-1,"n/a")</f>
        <v>6.5950156711392012</v>
      </c>
      <c r="Z52" s="118">
        <f t="shared" si="10"/>
        <v>9.7810356793227218</v>
      </c>
      <c r="AA52" s="119">
        <f>IFERROR(R52/V52-1,"n/a")</f>
        <v>0.38425926690902701</v>
      </c>
      <c r="AB52" s="118"/>
      <c r="AC52" s="47">
        <f t="shared" si="11"/>
        <v>9237323</v>
      </c>
      <c r="AD52" s="47">
        <f t="shared" si="11"/>
        <v>2410085</v>
      </c>
      <c r="AE52" s="47">
        <f t="shared" si="11"/>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opLeftCell="A7" zoomScaleNormal="100" workbookViewId="0">
      <selection activeCell="R38" sqref="R38"/>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9"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8">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8">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8">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8">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2"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'Dec-23'!O37+'Jan-24'!G37</f>
        <v>1288</v>
      </c>
      <c r="S37" s="74">
        <f>'Dec-23'!P37+'Jan-24'!H37</f>
        <v>1126</v>
      </c>
      <c r="T37" s="74">
        <f>'Dec-23'!Q37+'Jan-24'!I37</f>
        <v>515</v>
      </c>
      <c r="U37" s="74">
        <f>'Dec-23'!R37+'Jan-24'!J37</f>
        <v>229</v>
      </c>
      <c r="V37" s="74">
        <f>'Dec-23'!S37+'Jan-24'!K37</f>
        <v>1257</v>
      </c>
      <c r="W37" s="64"/>
      <c r="X37" s="120">
        <f>IFERROR(R37/S37-1,"n/a")</f>
        <v>0.14387211367673181</v>
      </c>
      <c r="Y37" s="120">
        <f>IFERROR(R37/T37-1,"n/a")</f>
        <v>1.5009708737864078</v>
      </c>
      <c r="Z37" s="120">
        <f>IFERROR(R37/U37-1,"n/a")</f>
        <v>4.6244541484716155</v>
      </c>
      <c r="AA37" s="121">
        <f>IFERROR(R37/V37-1,"n/a")</f>
        <v>2.4661893396976886E-2</v>
      </c>
      <c r="AB37" s="150"/>
      <c r="AC37" s="89">
        <v>1486</v>
      </c>
      <c r="AD37" s="89">
        <v>1052</v>
      </c>
      <c r="AE37" s="70">
        <v>551</v>
      </c>
      <c r="AF37" s="78">
        <v>1584</v>
      </c>
      <c r="AH37" s="123"/>
    </row>
    <row r="38" spans="1:34" s="124" customFormat="1" ht="10.199999999999999">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'Dec-23'!O38+'Jan-24'!G38</f>
        <v>4217302</v>
      </c>
      <c r="S38" s="74">
        <f>'Dec-23'!P38+'Jan-24'!H38</f>
        <v>3011660</v>
      </c>
      <c r="T38" s="74">
        <f>'Dec-23'!Q38+'Jan-24'!I38</f>
        <v>763201</v>
      </c>
      <c r="U38" s="74">
        <f>'Dec-23'!R38+'Jan-24'!J38</f>
        <v>466080</v>
      </c>
      <c r="V38" s="74">
        <f>'Dec-23'!S38+'Jan-24'!K38</f>
        <v>3645234</v>
      </c>
      <c r="W38" s="64"/>
      <c r="X38" s="120">
        <f>IFERROR(R38/S38-1,"n/a")</f>
        <v>0.40032473785221434</v>
      </c>
      <c r="Y38" s="120">
        <f>IFERROR(R38/T38-1,"n/a")</f>
        <v>4.5258077492036826</v>
      </c>
      <c r="Z38" s="120">
        <f>IFERROR(R38/U38-1,"n/a")</f>
        <v>8.0484509097150703</v>
      </c>
      <c r="AA38" s="121">
        <f>IFERROR(R38/V38-1,"n/a")</f>
        <v>0.15693587846486667</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'Dec-23'!O40+'Jan-24'!G40</f>
        <v>551</v>
      </c>
      <c r="S40" s="74">
        <f>'Dec-23'!P40+'Jan-24'!H40</f>
        <v>521</v>
      </c>
      <c r="T40" s="74">
        <f>'Dec-23'!Q40+'Jan-24'!I40</f>
        <v>194</v>
      </c>
      <c r="U40" s="74">
        <f>'Dec-23'!R40+'Jan-24'!J40</f>
        <v>49</v>
      </c>
      <c r="V40" s="74">
        <f>'Dec-23'!S40+'Jan-24'!K40</f>
        <v>575</v>
      </c>
      <c r="W40" s="64"/>
      <c r="X40" s="120">
        <f>IFERROR(R40/S40-1,"n/a")</f>
        <v>5.7581573896353211E-2</v>
      </c>
      <c r="Y40" s="120">
        <f>IFERROR(R40/T40-1,"n/a")</f>
        <v>1.8402061855670104</v>
      </c>
      <c r="Z40" s="120">
        <f>IFERROR(R40/U40-1,"n/a")</f>
        <v>10.244897959183673</v>
      </c>
      <c r="AA40" s="121">
        <f>IFERROR(R40/V40-1,"n/a")</f>
        <v>-4.1739130434782612E-2</v>
      </c>
      <c r="AB40" s="150"/>
      <c r="AC40" s="89">
        <v>563</v>
      </c>
      <c r="AD40" s="89">
        <v>226</v>
      </c>
      <c r="AE40" s="70">
        <v>66</v>
      </c>
      <c r="AF40" s="78">
        <v>573</v>
      </c>
      <c r="AH40" s="123"/>
    </row>
    <row r="41" spans="1:34" s="124" customFormat="1" ht="10.199999999999999">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'Dec-23'!O41+'Jan-24'!G41</f>
        <v>1593429</v>
      </c>
      <c r="S41" s="74">
        <f>'Dec-23'!P41+'Jan-24'!H41</f>
        <v>891546</v>
      </c>
      <c r="T41" s="74">
        <f>'Dec-23'!Q41+'Jan-24'!I41</f>
        <v>293720</v>
      </c>
      <c r="U41" s="74">
        <f>'Dec-23'!R41+'Jan-24'!J41</f>
        <v>52703</v>
      </c>
      <c r="V41" s="74">
        <f>'Dec-23'!S41+'Jan-24'!K41</f>
        <v>1338786</v>
      </c>
      <c r="W41" s="64"/>
      <c r="X41" s="120">
        <f>IFERROR(R41/S41-1,"n/a")</f>
        <v>0.78726504297030098</v>
      </c>
      <c r="Y41" s="120">
        <f>IFERROR(R41/T41-1,"n/a")</f>
        <v>4.4249931907939537</v>
      </c>
      <c r="Z41" s="120">
        <f>IFERROR(R41/U41-1,"n/a")</f>
        <v>29.234123294689105</v>
      </c>
      <c r="AA41" s="121">
        <f>IFERROR(R41/V41-1,"n/a")</f>
        <v>0.19020440906911196</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'Dec-23'!O43+'Jan-24'!G43</f>
        <v>689</v>
      </c>
      <c r="S43" s="74">
        <f>'Dec-23'!P43+'Jan-24'!H43</f>
        <v>649</v>
      </c>
      <c r="T43" s="74">
        <f>'Dec-23'!Q43+'Jan-24'!I43</f>
        <v>47</v>
      </c>
      <c r="U43" s="74">
        <f>'Dec-23'!R43+'Jan-24'!J43</f>
        <v>8</v>
      </c>
      <c r="V43" s="74">
        <f>'Dec-23'!S43+'Jan-24'!K43</f>
        <v>284</v>
      </c>
      <c r="W43" s="64"/>
      <c r="X43" s="120">
        <f>IFERROR(R43/S43-1,"n/a")</f>
        <v>6.1633281972264919E-2</v>
      </c>
      <c r="Y43" s="120">
        <f>IFERROR(R43/T43-1,"n/a")</f>
        <v>13.659574468085106</v>
      </c>
      <c r="Z43" s="120">
        <f>IFERROR(R43/U43-1,"n/a")</f>
        <v>85.125</v>
      </c>
      <c r="AA43" s="121">
        <f>IFERROR(R43/V43-1,"n/a")</f>
        <v>1.426056338028169</v>
      </c>
      <c r="AB43" s="150"/>
      <c r="AC43" s="89">
        <v>669</v>
      </c>
      <c r="AD43" s="89">
        <v>59</v>
      </c>
      <c r="AE43" s="70">
        <v>9</v>
      </c>
      <c r="AF43" s="78">
        <v>287</v>
      </c>
      <c r="AH43" s="123"/>
    </row>
    <row r="44" spans="1:34" s="124" customFormat="1" ht="10.199999999999999">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'Dec-23'!O44+'Jan-24'!G44</f>
        <v>1260540</v>
      </c>
      <c r="S44" s="74">
        <f>'Dec-23'!P44+'Jan-24'!H44</f>
        <v>885224</v>
      </c>
      <c r="T44" s="74">
        <f>'Dec-23'!Q44+'Jan-24'!I44</f>
        <v>17541</v>
      </c>
      <c r="U44" s="74">
        <f>'Dec-23'!R44+'Jan-24'!J44</f>
        <v>9117</v>
      </c>
      <c r="V44" s="74">
        <f>'Dec-23'!S44+'Jan-24'!K44</f>
        <v>579886</v>
      </c>
      <c r="W44" s="64"/>
      <c r="X44" s="120">
        <f>IFERROR(R44/S44-1,"n/a")</f>
        <v>0.42397856361779618</v>
      </c>
      <c r="Y44" s="120">
        <f>IFERROR(R44/T44-1,"n/a")</f>
        <v>70.86249358645459</v>
      </c>
      <c r="Z44" s="120">
        <f>IFERROR(R44/U44-1,"n/a")</f>
        <v>137.26258637709773</v>
      </c>
      <c r="AA44" s="121">
        <f>IFERROR(R44/V44-1,"n/a")</f>
        <v>1.1737720862376397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'Dec-23'!O46+'Jan-24'!G46</f>
        <v>1318</v>
      </c>
      <c r="S46" s="74">
        <f>'Dec-23'!P46+'Jan-24'!H46</f>
        <v>853</v>
      </c>
      <c r="T46" s="74">
        <f>'Dec-23'!Q46+'Jan-24'!I46</f>
        <v>283</v>
      </c>
      <c r="U46" s="74">
        <f>'Dec-23'!R46+'Jan-24'!J46</f>
        <v>19</v>
      </c>
      <c r="V46" s="74">
        <f>'Dec-23'!S46+'Jan-24'!K46</f>
        <v>762</v>
      </c>
      <c r="W46" s="64"/>
      <c r="X46" s="120">
        <f>IFERROR(R46/S46-1,"n/a")</f>
        <v>0.54513481828839394</v>
      </c>
      <c r="Y46" s="120">
        <f>IFERROR(R46/T46-1,"n/a")</f>
        <v>3.6572438162544172</v>
      </c>
      <c r="Z46" s="120">
        <f>IFERROR(R46/U46-1,"n/a")</f>
        <v>68.368421052631575</v>
      </c>
      <c r="AA46" s="121">
        <f>IFERROR(R46/V46-1,"n/a")</f>
        <v>0.7296587926509186</v>
      </c>
      <c r="AB46" s="150"/>
      <c r="AC46" s="89">
        <v>1129</v>
      </c>
      <c r="AD46" s="89">
        <v>336</v>
      </c>
      <c r="AE46" s="84">
        <v>43</v>
      </c>
      <c r="AF46" s="78">
        <v>781</v>
      </c>
      <c r="AH46" s="123"/>
    </row>
    <row r="47" spans="1:34" s="124" customFormat="1" ht="10.199999999999999">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'Dec-23'!O47+'Jan-24'!G47</f>
        <v>3894989</v>
      </c>
      <c r="S47" s="74">
        <f>'Dec-23'!P47+'Jan-24'!H47</f>
        <v>2111065</v>
      </c>
      <c r="T47" s="74">
        <f>'Dec-23'!Q47+'Jan-24'!I47</f>
        <v>465109</v>
      </c>
      <c r="U47" s="74">
        <f>'Dec-23'!R47+'Jan-24'!J47</f>
        <v>64994</v>
      </c>
      <c r="V47" s="74">
        <f>'Dec-23'!S47+'Jan-24'!K47</f>
        <v>2375565</v>
      </c>
      <c r="W47" s="64"/>
      <c r="X47" s="120">
        <f>IFERROR(R47/S47-1,"n/a")</f>
        <v>0.84503508892431078</v>
      </c>
      <c r="Y47" s="120">
        <f>IFERROR(R47/T47-1,"n/a")</f>
        <v>7.3743574086934469</v>
      </c>
      <c r="Z47" s="120">
        <f>IFERROR(R47/U47-1,"n/a")</f>
        <v>58.928439548265992</v>
      </c>
      <c r="AA47" s="121">
        <f>IFERROR(R47/V47-1,"n/a")</f>
        <v>0.63960531494612871</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'Dec-23'!O49+'Jan-24'!G49</f>
        <v>21</v>
      </c>
      <c r="S49" s="74">
        <f>'Dec-23'!P49+'Jan-24'!H49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'Dec-23'!O50+'Jan-24'!G50</f>
        <v>38626</v>
      </c>
      <c r="S50" s="74">
        <f>'Dec-23'!P50+'Jan-24'!H50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3867</v>
      </c>
      <c r="S51" s="75">
        <f t="shared" ref="R51:V52" si="14">S37+S40+S43+S46+S49</f>
        <v>3158</v>
      </c>
      <c r="T51" s="75">
        <f t="shared" si="14"/>
        <v>1039</v>
      </c>
      <c r="U51" s="75">
        <f t="shared" si="14"/>
        <v>305</v>
      </c>
      <c r="V51" s="75">
        <f t="shared" si="14"/>
        <v>2894</v>
      </c>
      <c r="W51" s="66"/>
      <c r="X51" s="66">
        <f>IFERROR(R51/S51-1,"n/a")</f>
        <v>0.22450918302723233</v>
      </c>
      <c r="Y51" s="66">
        <f>IFERROR(R51/T51-1,"n/a")</f>
        <v>2.7218479307025985</v>
      </c>
      <c r="Z51" s="66">
        <f t="shared" ref="Z51:Z52" si="15">IFERROR(R51/U51-1,"n/a")</f>
        <v>11.678688524590164</v>
      </c>
      <c r="AA51" s="62">
        <f>IFERROR(R51/V51-1,"n/a")</f>
        <v>0.33621285418106428</v>
      </c>
      <c r="AB51" s="66"/>
      <c r="AC51" s="46">
        <f t="shared" ref="AC51:AE52" si="16">AC37+AC40+AC43+AC46+AC49</f>
        <v>3856</v>
      </c>
      <c r="AD51" s="46">
        <f t="shared" si="16"/>
        <v>1673</v>
      </c>
      <c r="AE51" s="46">
        <f t="shared" si="16"/>
        <v>669</v>
      </c>
      <c r="AF51" s="80">
        <f>AF37+AF40+AF43+AF46+AF49</f>
        <v>3241</v>
      </c>
      <c r="AH51" s="123"/>
    </row>
    <row r="52" spans="3:34" s="124" customFormat="1" ht="11.4"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11004886</v>
      </c>
      <c r="S52" s="76">
        <f t="shared" si="14"/>
        <v>6915132</v>
      </c>
      <c r="T52" s="76">
        <f t="shared" si="14"/>
        <v>1539571</v>
      </c>
      <c r="U52" s="76">
        <f t="shared" si="14"/>
        <v>592894</v>
      </c>
      <c r="V52" s="76">
        <f t="shared" si="14"/>
        <v>7959719</v>
      </c>
      <c r="W52" s="67"/>
      <c r="X52" s="67">
        <f>IFERROR(R52/S52-1,"n/a")</f>
        <v>0.5914209591371502</v>
      </c>
      <c r="Y52" s="118">
        <f>IFERROR(R52/T52-1,"n/a")</f>
        <v>6.1480211045804314</v>
      </c>
      <c r="Z52" s="118">
        <f t="shared" si="15"/>
        <v>17.56130438155893</v>
      </c>
      <c r="AA52" s="119">
        <f>IFERROR(R52/V52-1,"n/a")</f>
        <v>0.38257217371618268</v>
      </c>
      <c r="AB52" s="118"/>
      <c r="AC52" s="47">
        <f t="shared" si="16"/>
        <v>9237323</v>
      </c>
      <c r="AD52" s="47">
        <f t="shared" si="16"/>
        <v>2410085</v>
      </c>
      <c r="AE52" s="47">
        <f t="shared" si="16"/>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7"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6.2">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8">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8">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8">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8">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199999999999999">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199999999999999">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199999999999999">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199999999999999">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topLeftCell="A10"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6.2">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8">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8">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8">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8">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8">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8">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8">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8">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1.4"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199999999999999">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199999999999999">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199999999999999">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199999999999999">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3</vt:i4>
      </vt:variant>
    </vt:vector>
  </HeadingPairs>
  <TitlesOfParts>
    <vt:vector size="39" baseType="lpstr">
      <vt:lpstr> </vt:lpstr>
      <vt:lpstr>Disclaimer</vt:lpstr>
      <vt:lpstr>Notes</vt:lpstr>
      <vt:lpstr>Occupancy_2023</vt:lpstr>
      <vt:lpstr>Traffic&gt;</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2024-03-18T10:49:01Z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