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firstSheet="3" activeTab="5"/>
  </bookViews>
  <sheets>
    <sheet name=" " sheetId="3" r:id="rId1"/>
    <sheet name="Disclaimer" sheetId="13" r:id="rId2"/>
    <sheet name="Notes" sheetId="11" r:id="rId3"/>
    <sheet name="Occupancy_2024" sheetId="24" r:id="rId4"/>
    <sheet name="Traffic&gt;" sheetId="25" r:id="rId5"/>
    <sheet name="June-24" sheetId="50" r:id="rId6"/>
    <sheet name="May-24" sheetId="49" r:id="rId7"/>
    <sheet name="Apr-24" sheetId="48" r:id="rId8"/>
    <sheet name="Mar-24" sheetId="47" r:id="rId9"/>
    <sheet name="Feb-24" sheetId="46" r:id="rId10"/>
    <sheet name="Jan-24" sheetId="45" r:id="rId11"/>
    <sheet name="Dec-23" sheetId="44" r:id="rId12"/>
    <sheet name="Nov-23" sheetId="43" r:id="rId13"/>
    <sheet name="Oct-23" sheetId="41" r:id="rId14"/>
    <sheet name="Sep-23" sheetId="40" r:id="rId15"/>
    <sheet name="Aug-23" sheetId="38" r:id="rId16"/>
    <sheet name="July-23" sheetId="37" r:id="rId17"/>
    <sheet name="June-23" sheetId="36" r:id="rId18"/>
    <sheet name="May-23" sheetId="35" r:id="rId19"/>
    <sheet name="Apr-23" sheetId="34" r:id="rId20"/>
    <sheet name="Mar-23" sheetId="33" r:id="rId21"/>
    <sheet name="Mar-23_old structure" sheetId="32" r:id="rId22"/>
    <sheet name="Feb-23" sheetId="31" r:id="rId23"/>
    <sheet name="Jan-23" sheetId="30" r:id="rId24"/>
    <sheet name="Dec-22" sheetId="29" r:id="rId25"/>
    <sheet name="Nov-22" sheetId="28" r:id="rId26"/>
    <sheet name="Oct-22" sheetId="27" r:id="rId27"/>
    <sheet name="Sep-22" sheetId="26" r:id="rId28"/>
    <sheet name="Aug-22" sheetId="22" r:id="rId29"/>
    <sheet name="Jul-22" sheetId="21" r:id="rId30"/>
    <sheet name="Jun-22" sheetId="20" r:id="rId31"/>
    <sheet name="May-22" sheetId="19" r:id="rId32"/>
    <sheet name="Apr-22" sheetId="18" r:id="rId33"/>
    <sheet name="Mar-22" sheetId="17" r:id="rId34"/>
    <sheet name="Feb-22" sheetId="16" r:id="rId35"/>
    <sheet name="Jan-22" sheetId="15" r:id="rId36"/>
    <sheet name="Dec-21" sheetId="14" r:id="rId37"/>
    <sheet name="Nov-21" sheetId="10" r:id="rId38"/>
    <sheet name="Oct-21" sheetId="9" r:id="rId39"/>
    <sheet name="Sept-21" sheetId="1" r:id="rId40"/>
  </sheets>
  <externalReferences>
    <externalReference r:id="rId41"/>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2" hidden="1">'Apr-22'!$X:$XFD</definedName>
    <definedName name="Z_5F6D01E3_9E6F_4D7F_980F_63899AF95899_.wvu.Cols" localSheetId="28" hidden="1">'Aug-22'!$X:$XFD</definedName>
    <definedName name="Z_5F6D01E3_9E6F_4D7F_980F_63899AF95899_.wvu.Cols" localSheetId="36" hidden="1">'Dec-21'!$S:$XFD</definedName>
    <definedName name="Z_5F6D01E3_9E6F_4D7F_980F_63899AF95899_.wvu.Cols" localSheetId="24" hidden="1">'Dec-22'!$X:$XFD</definedName>
    <definedName name="Z_5F6D01E3_9E6F_4D7F_980F_63899AF95899_.wvu.Cols" localSheetId="1" hidden="1">Disclaimer!$X:$XFD</definedName>
    <definedName name="Z_5F6D01E3_9E6F_4D7F_980F_63899AF95899_.wvu.Cols" localSheetId="34" hidden="1">'Feb-22'!$X:$XFD</definedName>
    <definedName name="Z_5F6D01E3_9E6F_4D7F_980F_63899AF95899_.wvu.Cols" localSheetId="35" hidden="1">'Jan-22'!$X:$XFD</definedName>
    <definedName name="Z_5F6D01E3_9E6F_4D7F_980F_63899AF95899_.wvu.Cols" localSheetId="23" hidden="1">'Jan-23'!$AC:$XFD</definedName>
    <definedName name="Z_5F6D01E3_9E6F_4D7F_980F_63899AF95899_.wvu.Cols" localSheetId="29" hidden="1">'Jul-22'!$X:$XFD</definedName>
    <definedName name="Z_5F6D01E3_9E6F_4D7F_980F_63899AF95899_.wvu.Cols" localSheetId="30" hidden="1">'Jun-22'!$X:$XFD</definedName>
    <definedName name="Z_5F6D01E3_9E6F_4D7F_980F_63899AF95899_.wvu.Cols" localSheetId="33" hidden="1">'Mar-22'!$X:$XFD</definedName>
    <definedName name="Z_5F6D01E3_9E6F_4D7F_980F_63899AF95899_.wvu.Cols" localSheetId="31" hidden="1">'May-22'!$X:$XFD</definedName>
    <definedName name="Z_5F6D01E3_9E6F_4D7F_980F_63899AF95899_.wvu.Cols" localSheetId="2" hidden="1">Notes!$S:$XFD</definedName>
    <definedName name="Z_5F6D01E3_9E6F_4D7F_980F_63899AF95899_.wvu.Cols" localSheetId="37" hidden="1">'Nov-21'!$S:$XFD</definedName>
    <definedName name="Z_5F6D01E3_9E6F_4D7F_980F_63899AF95899_.wvu.Cols" localSheetId="25" hidden="1">'Nov-22'!$X:$XFD</definedName>
    <definedName name="Z_5F6D01E3_9E6F_4D7F_980F_63899AF95899_.wvu.Cols" localSheetId="3" hidden="1">Occupancy_2024!$AJ:$XFD</definedName>
    <definedName name="Z_5F6D01E3_9E6F_4D7F_980F_63899AF95899_.wvu.Cols" localSheetId="38" hidden="1">'Oct-21'!$S:$XFD</definedName>
    <definedName name="Z_5F6D01E3_9E6F_4D7F_980F_63899AF95899_.wvu.Cols" localSheetId="26" hidden="1">'Oct-22'!$X:$XFD</definedName>
    <definedName name="Z_5F6D01E3_9E6F_4D7F_980F_63899AF95899_.wvu.Cols" localSheetId="27" hidden="1">'Sep-22'!$X:$XFD</definedName>
    <definedName name="Z_5F6D01E3_9E6F_4D7F_980F_63899AF95899_.wvu.Cols" localSheetId="39"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2" hidden="1">'Apr-22'!$49:$1048576,'Apr-22'!$30:$48</definedName>
    <definedName name="Z_5F6D01E3_9E6F_4D7F_980F_63899AF95899_.wvu.Rows" localSheetId="36" hidden="1">'Dec-21'!$49:$1048576,'Dec-21'!$30:$48</definedName>
    <definedName name="Z_5F6D01E3_9E6F_4D7F_980F_63899AF95899_.wvu.Rows" localSheetId="1" hidden="1">Disclaimer!$45:$1048576,Disclaimer!$30:$44</definedName>
    <definedName name="Z_5F6D01E3_9E6F_4D7F_980F_63899AF95899_.wvu.Rows" localSheetId="34" hidden="1">'Feb-22'!$49:$1048576,'Feb-22'!$30:$48</definedName>
    <definedName name="Z_5F6D01E3_9E6F_4D7F_980F_63899AF95899_.wvu.Rows" localSheetId="35" hidden="1">'Jan-22'!$49:$1048576,'Jan-22'!$30:$48</definedName>
    <definedName name="Z_5F6D01E3_9E6F_4D7F_980F_63899AF95899_.wvu.Rows" localSheetId="30" hidden="1">'Jun-22'!$49:$1048576,'Jun-22'!$30:$48</definedName>
    <definedName name="Z_5F6D01E3_9E6F_4D7F_980F_63899AF95899_.wvu.Rows" localSheetId="33" hidden="1">'Mar-22'!$49:$1048576,'Mar-22'!$30:$48</definedName>
    <definedName name="Z_5F6D01E3_9E6F_4D7F_980F_63899AF95899_.wvu.Rows" localSheetId="31" hidden="1">'May-22'!$49:$1048576,'May-22'!$30:$48</definedName>
    <definedName name="Z_5F6D01E3_9E6F_4D7F_980F_63899AF95899_.wvu.Rows" localSheetId="2" hidden="1">Notes!$50:$1048576,Notes!$32:$49</definedName>
    <definedName name="Z_5F6D01E3_9E6F_4D7F_980F_63899AF95899_.wvu.Rows" localSheetId="37" hidden="1">'Nov-21'!$49:$1048576,'Nov-21'!$30:$48</definedName>
    <definedName name="Z_5F6D01E3_9E6F_4D7F_980F_63899AF95899_.wvu.Rows" localSheetId="38" hidden="1">'Oct-21'!$49:$1048576,'Oct-21'!$30:$48</definedName>
    <definedName name="Z_5F6D01E3_9E6F_4D7F_980F_63899AF95899_.wvu.Rows" localSheetId="39"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50" l="1"/>
  <c r="G20" i="50"/>
  <c r="U50" i="50" l="1"/>
  <c r="T50" i="50"/>
  <c r="Q49" i="50"/>
  <c r="V47" i="50"/>
  <c r="T46" i="50"/>
  <c r="S46" i="50"/>
  <c r="V43" i="50"/>
  <c r="U43" i="50"/>
  <c r="S41" i="50"/>
  <c r="T38" i="50"/>
  <c r="S38" i="50"/>
  <c r="Q38" i="50"/>
  <c r="R37" i="50"/>
  <c r="V26" i="50"/>
  <c r="U26" i="50"/>
  <c r="T26" i="50"/>
  <c r="S26" i="50"/>
  <c r="R26" i="50"/>
  <c r="Q26" i="50"/>
  <c r="V25" i="50"/>
  <c r="U25" i="50"/>
  <c r="Z25" i="50" s="1"/>
  <c r="T25" i="50"/>
  <c r="S25" i="50"/>
  <c r="R25" i="50"/>
  <c r="W25" i="50" s="1"/>
  <c r="Q25" i="50"/>
  <c r="V23" i="50"/>
  <c r="U23" i="50"/>
  <c r="T23" i="50"/>
  <c r="S23" i="50"/>
  <c r="R23" i="50"/>
  <c r="Q23" i="50"/>
  <c r="V22" i="50"/>
  <c r="U22" i="50"/>
  <c r="T22" i="50"/>
  <c r="S22" i="50"/>
  <c r="R22" i="50"/>
  <c r="Q22" i="50"/>
  <c r="AA22" i="50" s="1"/>
  <c r="V20" i="50"/>
  <c r="U20" i="50"/>
  <c r="T20" i="50"/>
  <c r="S20" i="50"/>
  <c r="R20" i="50"/>
  <c r="Q20" i="50"/>
  <c r="AA20" i="50" s="1"/>
  <c r="V19" i="50"/>
  <c r="U19" i="50"/>
  <c r="T19" i="50"/>
  <c r="S19" i="50"/>
  <c r="R19" i="50"/>
  <c r="Q19" i="50"/>
  <c r="X19" i="50" s="1"/>
  <c r="V17" i="50"/>
  <c r="V28" i="50" s="1"/>
  <c r="U17" i="50"/>
  <c r="U28" i="50" s="1"/>
  <c r="T17" i="50"/>
  <c r="S17" i="50"/>
  <c r="R17" i="50"/>
  <c r="Q17" i="50"/>
  <c r="AA17" i="50" s="1"/>
  <c r="V16" i="50"/>
  <c r="U16" i="50"/>
  <c r="T16" i="50"/>
  <c r="S16" i="50"/>
  <c r="S27" i="50" s="1"/>
  <c r="R16" i="50"/>
  <c r="Q16" i="50"/>
  <c r="Z16" i="50" s="1"/>
  <c r="V14" i="50"/>
  <c r="U14" i="50"/>
  <c r="T14" i="50"/>
  <c r="S14" i="50"/>
  <c r="R14" i="50"/>
  <c r="Q14" i="50"/>
  <c r="X14" i="50" s="1"/>
  <c r="V13" i="50"/>
  <c r="U13" i="50"/>
  <c r="T13" i="50"/>
  <c r="S13" i="50"/>
  <c r="R13" i="50"/>
  <c r="Q13"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Q46" i="50" s="1"/>
  <c r="K44" i="50"/>
  <c r="V44" i="50" s="1"/>
  <c r="J44" i="50"/>
  <c r="U44" i="50" s="1"/>
  <c r="I44" i="50"/>
  <c r="T44" i="50" s="1"/>
  <c r="H44" i="50"/>
  <c r="S44" i="50" s="1"/>
  <c r="G44" i="50"/>
  <c r="F44" i="50"/>
  <c r="Q44" i="50" s="1"/>
  <c r="K43" i="50"/>
  <c r="J43" i="50"/>
  <c r="I43" i="50"/>
  <c r="T43" i="50" s="1"/>
  <c r="H43" i="50"/>
  <c r="S43" i="50" s="1"/>
  <c r="G43" i="50"/>
  <c r="R43" i="50" s="1"/>
  <c r="AA43" i="50" s="1"/>
  <c r="F43" i="50"/>
  <c r="K41" i="50"/>
  <c r="V41" i="50" s="1"/>
  <c r="J41" i="50"/>
  <c r="U41" i="50" s="1"/>
  <c r="I41" i="50"/>
  <c r="T41" i="50" s="1"/>
  <c r="H41" i="50"/>
  <c r="G41" i="50"/>
  <c r="F41" i="50"/>
  <c r="Q41" i="50" s="1"/>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Q37" i="50" s="1"/>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AA25" i="50"/>
  <c r="X25"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Z17" i="50"/>
  <c r="P17" i="50"/>
  <c r="O17" i="50"/>
  <c r="N17" i="50"/>
  <c r="M17" i="50"/>
  <c r="L17" i="50"/>
  <c r="P16" i="50"/>
  <c r="O16" i="50"/>
  <c r="N16" i="50"/>
  <c r="M16" i="50"/>
  <c r="L16" i="50"/>
  <c r="P14" i="50"/>
  <c r="O14" i="50"/>
  <c r="N14" i="50"/>
  <c r="M14" i="50"/>
  <c r="L14" i="50"/>
  <c r="V27" i="50"/>
  <c r="T27" i="50"/>
  <c r="P13" i="50"/>
  <c r="O13" i="50"/>
  <c r="N13" i="50"/>
  <c r="M13" i="50"/>
  <c r="L13" i="50"/>
  <c r="Q9" i="50"/>
  <c r="F9" i="50"/>
  <c r="F33" i="50" s="1"/>
  <c r="L44" i="50" l="1"/>
  <c r="X23" i="50"/>
  <c r="W13" i="50"/>
  <c r="Z13" i="50"/>
  <c r="AA16" i="50"/>
  <c r="L41" i="50"/>
  <c r="W17" i="50"/>
  <c r="X17" i="50"/>
  <c r="T52" i="50"/>
  <c r="Y40" i="50"/>
  <c r="P44" i="50"/>
  <c r="R28" i="50"/>
  <c r="M37" i="50"/>
  <c r="AA13" i="50"/>
  <c r="AA19" i="50"/>
  <c r="O44" i="50"/>
  <c r="Y46" i="50"/>
  <c r="T28" i="50"/>
  <c r="R27" i="50"/>
  <c r="V37" i="50"/>
  <c r="V51" i="50" s="1"/>
  <c r="H51" i="50"/>
  <c r="I52" i="50"/>
  <c r="O50" i="50"/>
  <c r="I51" i="50"/>
  <c r="M43" i="50"/>
  <c r="W26" i="50"/>
  <c r="X50" i="50"/>
  <c r="L47" i="50"/>
  <c r="W23" i="50"/>
  <c r="L46" i="50"/>
  <c r="R44" i="50"/>
  <c r="X44" i="50" s="1"/>
  <c r="X43" i="50"/>
  <c r="G52" i="50"/>
  <c r="R41" i="50"/>
  <c r="AA41" i="50" s="1"/>
  <c r="G51" i="50"/>
  <c r="L27" i="50"/>
  <c r="L40" i="50"/>
  <c r="Q43" i="50"/>
  <c r="W43" i="50" s="1"/>
  <c r="Z19" i="50"/>
  <c r="W19" i="50"/>
  <c r="Q50" i="50"/>
  <c r="W50" i="50" s="1"/>
  <c r="L50" i="50"/>
  <c r="P50" i="50"/>
  <c r="Q47" i="50"/>
  <c r="W47" i="50" s="1"/>
  <c r="Z23" i="50"/>
  <c r="AA23" i="50"/>
  <c r="Z22" i="50"/>
  <c r="W46" i="50"/>
  <c r="Z20" i="50"/>
  <c r="M28" i="50"/>
  <c r="M27" i="50"/>
  <c r="X16" i="50"/>
  <c r="Q27" i="50"/>
  <c r="AA27" i="50" s="1"/>
  <c r="Q40" i="50"/>
  <c r="W40" i="50" s="1"/>
  <c r="W14" i="50"/>
  <c r="L38" i="50"/>
  <c r="P38" i="50"/>
  <c r="L28" i="50"/>
  <c r="O27" i="50"/>
  <c r="P27" i="50"/>
  <c r="AA26" i="50"/>
  <c r="AA14" i="50"/>
  <c r="W16" i="50"/>
  <c r="U27" i="50"/>
  <c r="X20" i="50"/>
  <c r="Q28" i="50"/>
  <c r="Z28" i="50" s="1"/>
  <c r="W20" i="50"/>
  <c r="X22" i="50"/>
  <c r="W22" i="50"/>
  <c r="Z26" i="50"/>
  <c r="V52" i="50"/>
  <c r="Y41" i="50"/>
  <c r="X41" i="50"/>
  <c r="S52" i="50"/>
  <c r="X38" i="50"/>
  <c r="AA47" i="50"/>
  <c r="Z47" i="50"/>
  <c r="Y47" i="50"/>
  <c r="X47" i="50"/>
  <c r="AA50" i="50"/>
  <c r="U51" i="50"/>
  <c r="U52" i="50"/>
  <c r="N37" i="50"/>
  <c r="Z40" i="50"/>
  <c r="N43" i="50"/>
  <c r="Z46" i="50"/>
  <c r="N49" i="50"/>
  <c r="J51" i="50"/>
  <c r="R51" i="50"/>
  <c r="H52" i="50"/>
  <c r="N27" i="50"/>
  <c r="S28" i="50"/>
  <c r="O37" i="50"/>
  <c r="Y38" i="50"/>
  <c r="AA40" i="50"/>
  <c r="M41" i="50"/>
  <c r="O43" i="50"/>
  <c r="W44" i="50"/>
  <c r="AA46" i="50"/>
  <c r="M47" i="50"/>
  <c r="O49" i="50"/>
  <c r="Y50" i="50"/>
  <c r="P37" i="50"/>
  <c r="Z38" i="50"/>
  <c r="N41" i="50"/>
  <c r="P43" i="50"/>
  <c r="N47" i="50"/>
  <c r="P49" i="50"/>
  <c r="X49" i="50"/>
  <c r="Z50" i="50"/>
  <c r="J52" i="50"/>
  <c r="R52" i="50"/>
  <c r="O41" i="50"/>
  <c r="Y43" i="50"/>
  <c r="M46" i="50"/>
  <c r="O47" i="50"/>
  <c r="W49" i="50"/>
  <c r="Y49" i="50"/>
  <c r="K52" i="50"/>
  <c r="N28" i="50"/>
  <c r="Z37" i="50"/>
  <c r="N40" i="50"/>
  <c r="P41" i="50"/>
  <c r="Z43" i="50"/>
  <c r="N46" i="50"/>
  <c r="P47" i="50"/>
  <c r="Z49" i="50"/>
  <c r="F51" i="50"/>
  <c r="X13" i="50"/>
  <c r="X26" i="50"/>
  <c r="O28" i="50"/>
  <c r="M38" i="50"/>
  <c r="O40" i="50"/>
  <c r="M44" i="50"/>
  <c r="O46" i="50"/>
  <c r="M50" i="50"/>
  <c r="Y13" i="50"/>
  <c r="Y14" i="50"/>
  <c r="Y16" i="50"/>
  <c r="Y17" i="50"/>
  <c r="Y19" i="50"/>
  <c r="Y20" i="50"/>
  <c r="Y22" i="50"/>
  <c r="Y23" i="50"/>
  <c r="Y25" i="50"/>
  <c r="Y26" i="50"/>
  <c r="L37" i="50"/>
  <c r="N38" i="50"/>
  <c r="P40" i="50"/>
  <c r="X40" i="50"/>
  <c r="L43" i="50"/>
  <c r="N44" i="50"/>
  <c r="P46" i="50"/>
  <c r="X46" i="50"/>
  <c r="L49" i="50"/>
  <c r="N50" i="50"/>
  <c r="F52" i="50"/>
  <c r="Z14" i="50"/>
  <c r="AA44" i="50" l="1"/>
  <c r="Z41" i="50"/>
  <c r="Z44" i="50"/>
  <c r="W41" i="50"/>
  <c r="AA37" i="50"/>
  <c r="Y44" i="50"/>
  <c r="Z27" i="50"/>
  <c r="X27" i="50"/>
  <c r="Y27" i="50"/>
  <c r="W27" i="50"/>
  <c r="AA28" i="50"/>
  <c r="W28" i="50"/>
  <c r="Y28" i="50"/>
  <c r="X28" i="50"/>
  <c r="X37" i="50"/>
  <c r="S51" i="50"/>
  <c r="X51" i="50" s="1"/>
  <c r="AA52" i="50"/>
  <c r="Z52" i="50"/>
  <c r="Y52" i="50"/>
  <c r="X52" i="50"/>
  <c r="AA51" i="50"/>
  <c r="Z51" i="50"/>
  <c r="O52" i="50"/>
  <c r="N52" i="50"/>
  <c r="M52" i="50"/>
  <c r="L52" i="50"/>
  <c r="P52" i="50"/>
  <c r="P51" i="50"/>
  <c r="O51" i="50"/>
  <c r="N51" i="50"/>
  <c r="M51" i="50"/>
  <c r="L51" i="50"/>
  <c r="Y37" i="50"/>
  <c r="T51" i="50"/>
  <c r="Y51" i="50" s="1"/>
  <c r="Q51" i="50"/>
  <c r="W51" i="50" s="1"/>
  <c r="W37" i="50"/>
  <c r="W38" i="50"/>
  <c r="Q52" i="50"/>
  <c r="W52"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Q50" i="49"/>
  <c r="Q49" i="49"/>
  <c r="Q47" i="49"/>
  <c r="Q46" i="49"/>
  <c r="Q43" i="49"/>
  <c r="Q41" i="49"/>
  <c r="Q40" i="49"/>
  <c r="Q37" i="49"/>
  <c r="AF52" i="49" l="1"/>
  <c r="AE52" i="49"/>
  <c r="AD52" i="49"/>
  <c r="AC52" i="49"/>
  <c r="AF51" i="49"/>
  <c r="AE51" i="49"/>
  <c r="AD51" i="49"/>
  <c r="AC51" i="49"/>
  <c r="P50" i="49"/>
  <c r="L50"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W41" i="49" s="1"/>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M27" i="49" l="1"/>
  <c r="V51" i="49"/>
  <c r="Y46" i="49"/>
  <c r="L28" i="49"/>
  <c r="M37" i="49"/>
  <c r="P38" i="49"/>
  <c r="W46" i="49"/>
  <c r="P49" i="49"/>
  <c r="T52" i="49"/>
  <c r="W40" i="49"/>
  <c r="P43" i="49"/>
  <c r="O27" i="49"/>
  <c r="I52" i="49"/>
  <c r="L44" i="49"/>
  <c r="X49" i="49"/>
  <c r="K51" i="49"/>
  <c r="U52" i="49"/>
  <c r="P37" i="49"/>
  <c r="O44" i="49"/>
  <c r="L46" i="49"/>
  <c r="Z37" i="49"/>
  <c r="L38" i="49"/>
  <c r="X43" i="49"/>
  <c r="V52" i="49"/>
  <c r="AA41" i="49"/>
  <c r="X41" i="49"/>
  <c r="Z41" i="49"/>
  <c r="Y41" i="49"/>
  <c r="AA44" i="49"/>
  <c r="W47"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W50" i="49"/>
  <c r="Y50" i="49"/>
  <c r="Z38" i="49"/>
  <c r="N41" i="49"/>
  <c r="Z44" i="49"/>
  <c r="N47" i="49"/>
  <c r="Z50" i="49"/>
  <c r="J52" i="49"/>
  <c r="R52" i="49"/>
  <c r="P27" i="49"/>
  <c r="M28" i="49"/>
  <c r="M40" i="49"/>
  <c r="O41" i="49"/>
  <c r="W43" i="49"/>
  <c r="Y43" i="49"/>
  <c r="M46" i="49"/>
  <c r="O47" i="49"/>
  <c r="W49"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Q51" i="49"/>
  <c r="W51" i="49" s="1"/>
  <c r="W37"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40" i="45"/>
  <c r="T38" i="45"/>
  <c r="T38" i="46" s="1"/>
  <c r="T37" i="45"/>
  <c r="T50" i="46"/>
  <c r="T49" i="46"/>
  <c r="T46" i="46"/>
  <c r="T40" i="46"/>
  <c r="T37" i="46"/>
  <c r="R37" i="48"/>
  <c r="S37" i="48"/>
  <c r="S50" i="46"/>
  <c r="S49" i="46"/>
  <c r="S47" i="46"/>
  <c r="S46" i="46"/>
  <c r="S44" i="46"/>
  <c r="S43" i="46"/>
  <c r="S41" i="46"/>
  <c r="S40" i="46"/>
  <c r="S38" i="46"/>
  <c r="S37" i="46"/>
  <c r="R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W44" i="48" l="1"/>
  <c r="Q44" i="49"/>
  <c r="W44" i="49" s="1"/>
  <c r="L40" i="48"/>
  <c r="X47" i="48"/>
  <c r="R52" i="48"/>
  <c r="Y38" i="48"/>
  <c r="X38" i="48"/>
  <c r="AA38" i="48"/>
  <c r="P46" i="48"/>
  <c r="V51" i="48"/>
  <c r="Z40" i="48"/>
  <c r="Y40" i="48"/>
  <c r="X40" i="48"/>
  <c r="AA40" i="48"/>
  <c r="L47" i="48"/>
  <c r="Q47" i="48"/>
  <c r="W47" i="48" s="1"/>
  <c r="N47" i="48"/>
  <c r="M47" i="48"/>
  <c r="P47" i="48"/>
  <c r="O47" i="48"/>
  <c r="Q37" i="48"/>
  <c r="N37" i="48"/>
  <c r="P37" i="48"/>
  <c r="O37" i="48"/>
  <c r="L37" i="48"/>
  <c r="F51" i="48"/>
  <c r="M37" i="48"/>
  <c r="O43" i="48"/>
  <c r="N43" i="48"/>
  <c r="M43" i="48"/>
  <c r="L43" i="48"/>
  <c r="Q43" i="48"/>
  <c r="W43" i="48" s="1"/>
  <c r="P43" i="48"/>
  <c r="O28" i="48"/>
  <c r="L28" i="48"/>
  <c r="M28" i="48"/>
  <c r="P28" i="48"/>
  <c r="N28" i="48"/>
  <c r="I51" i="48"/>
  <c r="H52" i="48"/>
  <c r="N41" i="48"/>
  <c r="M41" i="48"/>
  <c r="L41" i="48"/>
  <c r="P41" i="48"/>
  <c r="O41" i="48"/>
  <c r="Q41" i="48"/>
  <c r="W41" i="48" s="1"/>
  <c r="S40" i="48"/>
  <c r="S51" i="48" s="1"/>
  <c r="H51" i="48"/>
  <c r="T51" i="48"/>
  <c r="L38" i="48"/>
  <c r="M38" i="48"/>
  <c r="F52" i="48"/>
  <c r="P38" i="48"/>
  <c r="O38" i="48"/>
  <c r="N38" i="48"/>
  <c r="Q38" i="48"/>
  <c r="Q38" i="49" s="1"/>
  <c r="R51" i="48"/>
  <c r="AA37" i="48"/>
  <c r="Z37" i="48"/>
  <c r="Y37" i="48"/>
  <c r="X37" i="48"/>
  <c r="W40" i="48"/>
  <c r="J52" i="48"/>
  <c r="U38" i="48"/>
  <c r="U52" i="48" s="1"/>
  <c r="M40" i="48"/>
  <c r="N49" i="48"/>
  <c r="M49" i="48"/>
  <c r="Q49" i="48"/>
  <c r="W49" i="48" s="1"/>
  <c r="P49" i="48"/>
  <c r="O49" i="48"/>
  <c r="L49" i="48"/>
  <c r="K51" i="48"/>
  <c r="P27" i="48"/>
  <c r="N27" i="48"/>
  <c r="L27" i="48"/>
  <c r="O27" i="48"/>
  <c r="M27" i="48"/>
  <c r="P50" i="48"/>
  <c r="O50" i="48"/>
  <c r="Q50" i="48"/>
  <c r="W50" i="48" s="1"/>
  <c r="N50" i="48"/>
  <c r="M50" i="48"/>
  <c r="L50" i="48"/>
  <c r="G51" i="48"/>
  <c r="W38" i="49" l="1"/>
  <c r="Q52" i="49"/>
  <c r="W52" i="49" s="1"/>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AF52" i="47" l="1"/>
  <c r="AE52" i="47"/>
  <c r="AD52" i="47"/>
  <c r="AF51" i="47"/>
  <c r="AE51" i="47"/>
  <c r="AD51" i="47"/>
  <c r="AC44" i="47"/>
  <c r="AC52" i="47"/>
  <c r="Q33" i="47"/>
  <c r="K50" i="47"/>
  <c r="U26" i="48"/>
  <c r="U26" i="49" s="1"/>
  <c r="I50" i="47"/>
  <c r="Q26" i="48"/>
  <c r="Q26" i="49" s="1"/>
  <c r="I49" i="47"/>
  <c r="H49" i="47"/>
  <c r="G49" i="47"/>
  <c r="S49" i="47" s="1"/>
  <c r="L25" i="47"/>
  <c r="V23" i="48"/>
  <c r="V23" i="49" s="1"/>
  <c r="U23" i="48"/>
  <c r="U23" i="49" s="1"/>
  <c r="K47" i="47"/>
  <c r="J47" i="47"/>
  <c r="V47" i="47" s="1"/>
  <c r="I47" i="47"/>
  <c r="U47" i="47" s="1"/>
  <c r="S23" i="48"/>
  <c r="S23" i="49" s="1"/>
  <c r="R23" i="48"/>
  <c r="R23" i="49" s="1"/>
  <c r="N23" i="47"/>
  <c r="L22" i="47"/>
  <c r="V22" i="48"/>
  <c r="V22" i="49" s="1"/>
  <c r="U22" i="48"/>
  <c r="U22" i="49" s="1"/>
  <c r="G46" i="47"/>
  <c r="S46" i="47" s="1"/>
  <c r="Q22" i="48"/>
  <c r="Q22" i="49" s="1"/>
  <c r="L20" i="47"/>
  <c r="J44" i="47"/>
  <c r="V44" i="47" s="1"/>
  <c r="I44" i="47"/>
  <c r="U44" i="47" s="1"/>
  <c r="H44" i="47"/>
  <c r="T44" i="47" s="1"/>
  <c r="G44" i="47"/>
  <c r="S44" i="47" s="1"/>
  <c r="Q20" i="48"/>
  <c r="Q20" i="49" s="1"/>
  <c r="K43" i="47"/>
  <c r="U19" i="48"/>
  <c r="U19" i="49" s="1"/>
  <c r="T19" i="48"/>
  <c r="T19" i="49" s="1"/>
  <c r="S19" i="48"/>
  <c r="S19" i="49" s="1"/>
  <c r="K41" i="47"/>
  <c r="H41" i="47"/>
  <c r="T41" i="47" s="1"/>
  <c r="G41" i="47"/>
  <c r="S41" i="47" s="1"/>
  <c r="F41" i="47"/>
  <c r="V16" i="48"/>
  <c r="V16" i="49" s="1"/>
  <c r="U16" i="48"/>
  <c r="U16" i="49" s="1"/>
  <c r="K40" i="47"/>
  <c r="J40" i="47"/>
  <c r="V40" i="47" s="1"/>
  <c r="I40" i="47"/>
  <c r="U40" i="47" s="1"/>
  <c r="H40" i="47"/>
  <c r="T40" i="47" s="1"/>
  <c r="R16" i="48"/>
  <c r="R16" i="49" s="1"/>
  <c r="F40" i="47"/>
  <c r="V14" i="48"/>
  <c r="V14" i="49" s="1"/>
  <c r="U14" i="48"/>
  <c r="U14" i="49" s="1"/>
  <c r="T14" i="48"/>
  <c r="T14" i="49" s="1"/>
  <c r="I37" i="47"/>
  <c r="U37" i="47" s="1"/>
  <c r="H37" i="47"/>
  <c r="T37" i="47" s="1"/>
  <c r="G37" i="47"/>
  <c r="S37" i="47" s="1"/>
  <c r="F37" i="47"/>
  <c r="Q9" i="47"/>
  <c r="F9" i="47"/>
  <c r="F33" i="47" s="1"/>
  <c r="P14" i="47" l="1"/>
  <c r="Z26" i="49"/>
  <c r="S17" i="48"/>
  <c r="S17" i="49" s="1"/>
  <c r="M20" i="47"/>
  <c r="Z22" i="49"/>
  <c r="AA22" i="49"/>
  <c r="S25" i="48"/>
  <c r="S25" i="49" s="1"/>
  <c r="AB27" i="47"/>
  <c r="L13" i="47"/>
  <c r="O14" i="47"/>
  <c r="Z20" i="49"/>
  <c r="S20" i="48"/>
  <c r="S20" i="49" s="1"/>
  <c r="X20" i="49" s="1"/>
  <c r="T25" i="48"/>
  <c r="T25" i="49" s="1"/>
  <c r="R13" i="48"/>
  <c r="R13" i="49" s="1"/>
  <c r="Z19" i="49"/>
  <c r="U20" i="48"/>
  <c r="U20" i="49" s="1"/>
  <c r="M23" i="47"/>
  <c r="S13" i="48"/>
  <c r="S13" i="49" s="1"/>
  <c r="AC51" i="47"/>
  <c r="O26" i="47"/>
  <c r="Z22" i="48"/>
  <c r="AA22" i="48"/>
  <c r="Z26" i="48"/>
  <c r="R37" i="47"/>
  <c r="M37" i="47"/>
  <c r="Q14" i="48"/>
  <c r="Q14" i="49" s="1"/>
  <c r="X20" i="48"/>
  <c r="O20" i="47"/>
  <c r="P22" i="47"/>
  <c r="F44" i="47"/>
  <c r="M44" i="47" s="1"/>
  <c r="T13" i="48"/>
  <c r="T13" i="49" s="1"/>
  <c r="AC27" i="47"/>
  <c r="AD28" i="47"/>
  <c r="AD27" i="47"/>
  <c r="V19" i="48"/>
  <c r="V19" i="49" s="1"/>
  <c r="T20" i="48"/>
  <c r="R22" i="48"/>
  <c r="AE28" i="47"/>
  <c r="M17" i="47"/>
  <c r="AF28" i="47"/>
  <c r="M16" i="47"/>
  <c r="AF27" i="47"/>
  <c r="Q17" i="48"/>
  <c r="Q17" i="49" s="1"/>
  <c r="O19" i="47"/>
  <c r="P26" i="47"/>
  <c r="AC28" i="47"/>
  <c r="L16" i="47"/>
  <c r="AE27" i="47"/>
  <c r="T16" i="48"/>
  <c r="T16" i="49" s="1"/>
  <c r="R17" i="48"/>
  <c r="R17" i="49" s="1"/>
  <c r="R25" i="48"/>
  <c r="R25" i="49"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AA25" i="49" s="1"/>
  <c r="L37" i="47"/>
  <c r="M14" i="47"/>
  <c r="P40" i="47"/>
  <c r="O40" i="47"/>
  <c r="M40" i="47"/>
  <c r="N40" i="47"/>
  <c r="O17" i="47"/>
  <c r="X20" i="47"/>
  <c r="Z20" i="47"/>
  <c r="J49" i="47"/>
  <c r="U25" i="48"/>
  <c r="U25" i="49" s="1"/>
  <c r="Z25" i="49" s="1"/>
  <c r="P13" i="47"/>
  <c r="F43" i="47"/>
  <c r="L19" i="47"/>
  <c r="Q19" i="48"/>
  <c r="Q19" i="49" s="1"/>
  <c r="M19" i="47"/>
  <c r="P19" i="47"/>
  <c r="S14" i="48"/>
  <c r="S14" i="49" s="1"/>
  <c r="H38" i="47"/>
  <c r="T38" i="47" s="1"/>
  <c r="H28" i="47"/>
  <c r="G43" i="47"/>
  <c r="S43" i="47" s="1"/>
  <c r="R19" i="48"/>
  <c r="R19" i="49" s="1"/>
  <c r="N22" i="47"/>
  <c r="Z22" i="47"/>
  <c r="AA22" i="47"/>
  <c r="W22" i="47"/>
  <c r="P25" i="47"/>
  <c r="H50" i="47"/>
  <c r="G28" i="47"/>
  <c r="R14" i="48"/>
  <c r="R14" i="49" s="1"/>
  <c r="G38" i="47"/>
  <c r="S38" i="47" s="1"/>
  <c r="L14" i="47"/>
  <c r="J37" i="47"/>
  <c r="V37" i="47" s="1"/>
  <c r="J27" i="47"/>
  <c r="AB28" i="47"/>
  <c r="I41" i="47"/>
  <c r="U41" i="47" s="1"/>
  <c r="Q23" i="48"/>
  <c r="Q23" i="49" s="1"/>
  <c r="O23" i="47"/>
  <c r="F47" i="47"/>
  <c r="P23" i="47"/>
  <c r="L23" i="47"/>
  <c r="M26" i="47"/>
  <c r="Z26" i="47"/>
  <c r="K28" i="47"/>
  <c r="AA14" i="47"/>
  <c r="P16" i="47"/>
  <c r="H27" i="47"/>
  <c r="K38" i="47"/>
  <c r="G47" i="47"/>
  <c r="S47" i="47" s="1"/>
  <c r="Q13" i="48"/>
  <c r="Q13" i="49" s="1"/>
  <c r="N14" i="47"/>
  <c r="P17" i="47"/>
  <c r="O22" i="47"/>
  <c r="T23" i="48"/>
  <c r="T23" i="49" s="1"/>
  <c r="Q25" i="48"/>
  <c r="Q25" i="49" s="1"/>
  <c r="N26" i="47"/>
  <c r="F38" i="47"/>
  <c r="L41" i="47"/>
  <c r="F46" i="47"/>
  <c r="F49" i="47"/>
  <c r="J50" i="47"/>
  <c r="I28" i="47"/>
  <c r="M41" i="47"/>
  <c r="H43" i="47"/>
  <c r="T43" i="47" s="1"/>
  <c r="F27" i="47"/>
  <c r="N37" i="47"/>
  <c r="I38" i="47"/>
  <c r="U38" i="47" s="1"/>
  <c r="O41" i="47"/>
  <c r="M13" i="47"/>
  <c r="Z14" i="47"/>
  <c r="O16" i="47"/>
  <c r="L17" i="47"/>
  <c r="N20" i="47"/>
  <c r="M25" i="47"/>
  <c r="G27" i="47"/>
  <c r="J38" i="47"/>
  <c r="V38" i="47" s="1"/>
  <c r="J46" i="47"/>
  <c r="V46" i="47" s="1"/>
  <c r="F50" i="47"/>
  <c r="O13" i="47"/>
  <c r="Q16" i="48"/>
  <c r="Q16" i="49"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W25" i="49" l="1"/>
  <c r="X25" i="49"/>
  <c r="Y25" i="49"/>
  <c r="R27" i="48"/>
  <c r="R22" i="49"/>
  <c r="W22" i="49" s="1"/>
  <c r="W23" i="49"/>
  <c r="AA23" i="49"/>
  <c r="Z23" i="49"/>
  <c r="X23" i="49"/>
  <c r="Y23" i="49"/>
  <c r="U28" i="47"/>
  <c r="Y20" i="48"/>
  <c r="T20" i="49"/>
  <c r="Y20" i="49" s="1"/>
  <c r="Z16" i="49"/>
  <c r="Y16" i="49"/>
  <c r="W16" i="49"/>
  <c r="AA16" i="49"/>
  <c r="L44" i="47"/>
  <c r="Z17" i="47"/>
  <c r="W17" i="49"/>
  <c r="X17" i="49"/>
  <c r="AA19" i="49"/>
  <c r="Z20" i="48"/>
  <c r="W19" i="49"/>
  <c r="X19" i="49"/>
  <c r="Y19" i="49"/>
  <c r="U28" i="48"/>
  <c r="U17" i="49"/>
  <c r="U28" i="49" s="1"/>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T51"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X22" i="48" l="1"/>
  <c r="S22" i="49"/>
  <c r="X22" i="49" s="1"/>
  <c r="X26" i="48"/>
  <c r="S26" i="49"/>
  <c r="S27" i="48"/>
  <c r="S16" i="49"/>
  <c r="W20" i="48"/>
  <c r="R20" i="49"/>
  <c r="U27" i="48"/>
  <c r="Z27" i="48" s="1"/>
  <c r="U13" i="49"/>
  <c r="T28" i="48"/>
  <c r="Y28" i="48" s="1"/>
  <c r="T17" i="49"/>
  <c r="W26" i="48"/>
  <c r="R26" i="49"/>
  <c r="W26" i="49" s="1"/>
  <c r="Z28" i="49"/>
  <c r="Y22" i="48"/>
  <c r="T22" i="49"/>
  <c r="Y26" i="48"/>
  <c r="T26" i="49"/>
  <c r="Y26" i="49" s="1"/>
  <c r="AA17" i="49"/>
  <c r="AA20" i="48"/>
  <c r="V20" i="49"/>
  <c r="AA20" i="49" s="1"/>
  <c r="AA26" i="48"/>
  <c r="V26" i="49"/>
  <c r="AA26" i="49" s="1"/>
  <c r="V27" i="48"/>
  <c r="AA27" i="48" s="1"/>
  <c r="V13" i="49"/>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U27" i="49" l="1"/>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52" i="41" l="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51" i="46"/>
  <c r="S51" i="45"/>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H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<sst xmlns="http://schemas.openxmlformats.org/spreadsheetml/2006/main" count="2209" uniqueCount="137">
  <si>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</si>
  <si>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</si>
  <si>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</si>
  <si>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</si>
  <si>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</si>
  <si>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</si>
  <si>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</si>
  <si>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</si>
  <si>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</si>
  <si>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</si>
  <si>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</si>
  <si>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</si>
  <si>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</si>
  <si>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</si>
  <si>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</si>
  <si>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</si>
  <si>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</si>
  <si>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</si>
  <si>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</si>
  <si>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</si>
  <si>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</si>
  <si>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</si>
  <si>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</si>
  <si>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</si>
  <si>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</si>
  <si>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</si>
  <si>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</si>
  <si>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</si>
  <si>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</si>
  <si>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</si>
  <si>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</si>
  <si>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</si>
  <si>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</si>
  <si>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</si>
  <si>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</si>
  <si>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</si>
  <si>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</si>
  <si>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</si>
  <si>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</si>
  <si>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</si>
  <si>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</si>
  <si>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</si>
  <si>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</si>
  <si>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</si>
  <si>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</si>
  <si>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</si>
  <si>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</si>
  <si>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</si>
  <si>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</si>
  <si>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</si>
  <si>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</si>
  <si>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</si>
  <si>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</si>
  <si>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</si>
  <si>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</si>
  <si>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</si>
  <si>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</si>
  <si>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</si>
  <si>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</si>
  <si>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</si>
  <si>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</si>
  <si>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</si>
  <si>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</si>
  <si>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</si>
  <si>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</si>
  <si>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</si>
  <si>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</si>
  <si>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</si>
  <si>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</si>
  <si>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</si>
  <si>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</si>
  <si>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</si>
  <si>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</si>
  <si>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</si>
  <si>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</si>
  <si>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</si>
  <si>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</si>
  <si>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</si>
  <si>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</si>
  <si>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</si>
  <si>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</si>
  <si>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</si>
  <si>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</si>
  <si>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</si>
  <si>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</si>
  <si>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</si>
  <si>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</si>
  <si>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</si>
  <si>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</si>
  <si>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</si>
  <si>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</si>
  <si>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</si>
  <si>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</si>
  <si>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</si>
  <si>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</si>
  <si>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</si>
  <si>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</si>
  <si>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</si>
  <si>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</si>
  <si>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</si>
  <si>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</si>
  <si>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</si>
  <si>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</si>
  <si>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</si>
  <si>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</si>
  <si>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</si>
  <si>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</si>
  <si>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</si>
  <si>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</si>
  <si>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</si>
  <si>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</si>
  <si>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</si>
  <si>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</si>
  <si>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</si>
  <si>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</si>
  <si>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</si>
  <si>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</si>
  <si>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</si>
  <si>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</si>
  <si>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</si>
  <si>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</si>
  <si>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</si>
  <si>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</si>
  <si>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</si>
  <si>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</si>
  <si>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</si>
  <si>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</si>
  <si>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</si>
  <si>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</si>
  <si>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</si>
  <si>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</si>
  <si>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</si>
  <si>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</si>
  <si>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</si>
  <si>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May 2024</t>
  </si>
  <si>
    <t>Apr to June  (YTD)</t>
  </si>
  <si>
    <t>Central Med &amp; Northern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</si>
</sst>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rgbClr val="FF0000"/>
              </a:solidFill>
              <a:effectLst/>
              <a:uLnTx/>
              <a:uFillTx/>
              <a:latin typeface="+mn-lt"/>
              <a:ea typeface="+mn-ea"/>
              <a:cs typeface="+mn-cs"/>
            </a:rPr>
            <a:t>St. Lucia</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rgbClr val="FF0000"/>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rgbClr val="FF0000"/>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rgbClr val="FF0000"/>
            </a:solidFill>
            <a:effectLst/>
          </a:endParaRPr>
        </a:p>
        <a:p>
          <a:pPr rtl="0" eaLnBrk="1" latinLnBrk="0" hangingPunct="1">
            <a:spcBef>
              <a:spcPts val="600"/>
            </a:spcBef>
            <a:spcAft>
              <a:spcPts val="600"/>
            </a:spcAft>
          </a:pPr>
          <a:r>
            <a:rPr lang="de-DE" sz="1000" i="1" baseline="0">
              <a:solidFill>
                <a:srgbClr val="FF0000"/>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147530</xdr:colOff>
      <xdr:row>0</xdr:row>
      <xdr:rowOff>0</xdr:rowOff>
    </xdr:from>
    <xdr:to>
      <xdr:col>34</xdr:col>
      <xdr:colOff>63498</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1.xml"/><Relationship Id="rId4" Type="http://schemas.microsoft.com/office/2017/10/relationships/threadedComment" Target="../threadedComments/threadedComment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45488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9"/>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8" hidden="1"/>
    <row r="38" spans="2:34" ht="13.8" hidden="1"/>
    <row r="39" spans="2:34" ht="13.8" hidden="1"/>
    <row r="40" spans="2:34" ht="13.8" hidden="1"/>
    <row r="41" spans="2:34" ht="13.8" hidden="1"/>
    <row r="42" spans="2:34" ht="13.8" hidden="1"/>
    <row r="43" spans="2:34" ht="13.8" hidden="1"/>
    <row r="44" spans="2:34" ht="12.6" hidden="1" customHeight="1"/>
    <row r="45" spans="2:34" ht="12.6" hidden="1" customHeight="1"/>
    <row r="46" spans="2:34" ht="12.6" hidden="1" customHeight="1"/>
    <row r="47" spans="2:34" ht="12.6" hidden="1" customHeight="1"/>
    <row r="48" spans="2:34" ht="12.6" hidden="1" customHeight="1"/>
    <row r="49"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I58"/>
  <sheetViews>
    <sheetView showGridLines="0"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5.88671875" customWidth="1"/>
    <col min="25" max="25" width="5.88671875" bestFit="1" customWidth="1"/>
    <col min="26" max="27" width="5.88671875" customWidth="1"/>
    <col min="28" max="28" width="5.88671875" bestFit="1" customWidth="1"/>
    <col min="29" max="33" width="5.88671875" customWidth="1"/>
    <col min="34" max="34" width="8.88671875" bestFit="1" customWidth="1"/>
    <col min="35" max="35" width="3.33203125" style="9" customWidth="1"/>
    <col min="36" max="50" width="0" style="9" hidden="1" customWidth="1"/>
    <col min="51" max="61" width="0" hidden="1" customWidth="1"/>
    <col min="62" max="16384" width="9.109375" hidden="1"/>
  </cols>
  <sheetData>
    <row r="1" spans="1:50"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row>
    <row r="2" spans="1:50"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row>
    <row r="3" spans="1:50" ht="14.4">
      <c r="A3" s="9"/>
      <c r="B3" s="10"/>
      <c r="C3" s="24"/>
      <c r="D3" s="24"/>
      <c r="E3" s="24"/>
      <c r="F3" s="93"/>
      <c r="G3" s="93"/>
      <c r="H3" s="93"/>
      <c r="I3" s="93"/>
      <c r="J3" s="93"/>
      <c r="K3" s="93"/>
      <c r="L3" s="93"/>
      <c r="M3" s="93"/>
      <c r="N3" s="93"/>
      <c r="O3" s="93"/>
      <c r="P3" s="93"/>
      <c r="Q3" s="93"/>
      <c r="R3" s="24"/>
      <c r="S3" s="24"/>
      <c r="AH3" s="25">
        <f>+' '!I17</f>
        <v>45488</v>
      </c>
    </row>
    <row r="4" spans="1:50" ht="16.2">
      <c r="A4" s="9"/>
      <c r="B4" s="11" t="s">
        <v>7</v>
      </c>
      <c r="C4" s="26"/>
      <c r="D4" s="24"/>
      <c r="E4" s="58" t="s">
        <v>134</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row>
    <row r="5" spans="1:50"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row>
    <row r="6" spans="1:50"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row>
    <row r="7" spans="1:50"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row>
    <row r="8" spans="1:50"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39" t="s">
        <v>47</v>
      </c>
      <c r="AI8" s="9"/>
      <c r="AJ8" s="19"/>
      <c r="AK8" s="19"/>
      <c r="AL8" s="19"/>
      <c r="AM8" s="19"/>
      <c r="AN8" s="19"/>
      <c r="AO8" s="19"/>
      <c r="AP8" s="19"/>
      <c r="AQ8" s="19"/>
      <c r="AR8" s="19"/>
      <c r="AS8" s="19"/>
      <c r="AT8" s="19"/>
      <c r="AU8" s="19"/>
      <c r="AV8" s="19"/>
      <c r="AW8" s="19"/>
      <c r="AX8" s="19"/>
    </row>
    <row r="9" spans="1:50"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4">
        <v>1.04</v>
      </c>
    </row>
    <row r="10" spans="1:50" ht="20.25" customHeight="1">
      <c r="A10" s="9"/>
      <c r="B10" s="18"/>
      <c r="C10" s="102"/>
      <c r="D10" s="103"/>
      <c r="E10" s="103"/>
      <c r="F10" s="99"/>
      <c r="G10" s="99"/>
      <c r="H10" s="99"/>
      <c r="I10" s="99"/>
      <c r="J10" s="99"/>
      <c r="K10" s="99"/>
      <c r="L10" s="99"/>
      <c r="M10" s="99"/>
      <c r="N10" s="99"/>
      <c r="O10" s="99"/>
      <c r="P10" s="99"/>
      <c r="Q10" s="104"/>
      <c r="R10" s="9"/>
      <c r="S10" s="9"/>
    </row>
    <row r="11" spans="1:50" ht="20.25" customHeight="1">
      <c r="A11" s="9"/>
      <c r="B11" s="9"/>
      <c r="C11" s="9"/>
      <c r="D11" s="9"/>
      <c r="E11" s="9"/>
      <c r="F11"/>
      <c r="G11"/>
      <c r="H11"/>
      <c r="I11"/>
      <c r="J11"/>
      <c r="K11"/>
      <c r="L11"/>
      <c r="M11"/>
      <c r="N11"/>
      <c r="O11" s="91"/>
      <c r="P11" s="91"/>
      <c r="Q11" s="91"/>
      <c r="R11" s="9"/>
      <c r="S11" s="9"/>
    </row>
    <row r="12" spans="1:50" ht="20.25" customHeight="1">
      <c r="A12" s="9"/>
      <c r="B12" s="9"/>
      <c r="C12" s="100" t="s">
        <v>97</v>
      </c>
      <c r="D12" s="9"/>
      <c r="E12" s="9"/>
      <c r="F12"/>
      <c r="G12"/>
      <c r="H12"/>
      <c r="I12"/>
      <c r="J12"/>
      <c r="K12"/>
      <c r="L12"/>
      <c r="M12"/>
      <c r="N12"/>
      <c r="O12" s="91"/>
      <c r="P12" s="91"/>
      <c r="Q12" s="91"/>
      <c r="R12" s="9"/>
      <c r="S12" s="9"/>
    </row>
    <row r="13" spans="1:50" ht="20.25" customHeight="1">
      <c r="A13" s="9"/>
      <c r="B13" s="9"/>
      <c r="C13" s="100" t="s">
        <v>98</v>
      </c>
      <c r="D13" s="9"/>
      <c r="E13" s="9"/>
      <c r="F13"/>
      <c r="G13"/>
      <c r="H13"/>
      <c r="I13"/>
      <c r="J13"/>
      <c r="K13"/>
      <c r="L13"/>
      <c r="M13"/>
      <c r="N13"/>
      <c r="O13" s="91"/>
      <c r="P13" s="91"/>
      <c r="Q13" s="91"/>
      <c r="R13" s="9"/>
      <c r="S13" s="9"/>
    </row>
    <row r="14" spans="1:50" ht="26.7" hidden="1" customHeight="1"/>
    <row r="15" spans="1:50" ht="26.4" hidden="1" customHeight="1"/>
    <row r="16" spans="1:50"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topLeftCell="A7" zoomScale="95" zoomScaleNormal="75" workbookViewId="0">
      <selection activeCell="K6" sqref="K6"/>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2">
      <c r="A4" s="9"/>
      <c r="B4" s="11" t="s">
        <v>7</v>
      </c>
      <c r="C4" s="26"/>
      <c r="D4" s="93" t="s">
        <v>51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June</v>
      </c>
      <c r="G9" s="155"/>
      <c r="H9" s="155"/>
      <c r="I9" s="155"/>
      <c r="J9" s="155"/>
      <c r="K9" s="155"/>
      <c r="L9" s="155"/>
      <c r="M9" s="155"/>
      <c r="N9" s="155"/>
      <c r="O9" s="155"/>
      <c r="P9" s="156"/>
      <c r="Q9" s="157" t="str">
        <f>"January to "&amp; D4</f>
        <v>January to June</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152</v>
      </c>
      <c r="G13" s="73">
        <v>95</v>
      </c>
      <c r="H13" s="71">
        <v>77</v>
      </c>
      <c r="I13" s="71">
        <v>0</v>
      </c>
      <c r="J13" s="71">
        <v>0</v>
      </c>
      <c r="K13" s="71">
        <v>90</v>
      </c>
      <c r="L13" s="64">
        <f>IFERROR(F13/G13-1,"n/a")</f>
        <v>0.60000000000000009</v>
      </c>
      <c r="M13" s="64">
        <f>IFERROR(F13/H13-1,"n/a")</f>
        <v>0.97402597402597402</v>
      </c>
      <c r="N13" s="64" t="str">
        <f>IFERROR(F13/I13-1,"n/a")</f>
        <v>n/a</v>
      </c>
      <c r="O13" s="64" t="str">
        <f>IFERROR(F13/J13-1,"n/a")</f>
        <v>n/a</v>
      </c>
      <c r="P13" s="60">
        <f>IFERROR(F13/K13-1,"n/a")</f>
        <v>0.68888888888888888</v>
      </c>
      <c r="Q13" s="68">
        <f>'May-24'!Q13+F13</f>
        <v>1201</v>
      </c>
      <c r="R13" s="68">
        <f>'May-24'!R13+G13</f>
        <v>853</v>
      </c>
      <c r="S13" s="68">
        <f>'May-24'!S13+H13</f>
        <v>826</v>
      </c>
      <c r="T13" s="68">
        <f>'May-24'!T13+I13</f>
        <v>0</v>
      </c>
      <c r="U13" s="68">
        <f>'May-24'!U13+J13</f>
        <v>551</v>
      </c>
      <c r="V13" s="68">
        <f>'May-24'!V13+K13</f>
        <v>825</v>
      </c>
      <c r="W13" s="64">
        <f>IFERROR(Q13/R13-1,"n/a")</f>
        <v>0.40797186400937857</v>
      </c>
      <c r="X13" s="64">
        <f>IFERROR(Q13/S13-1,"n/a")</f>
        <v>0.45399515738498786</v>
      </c>
      <c r="Y13" s="64" t="str">
        <f>IFERROR(Q13/T13-1,"n/a")</f>
        <v>n/a</v>
      </c>
      <c r="Z13" s="64">
        <f>IFERROR(Q13/U13-1,"n/a")</f>
        <v>1.1796733212341199</v>
      </c>
      <c r="AA13" s="60">
        <f>IFERROR(Q13/V13-1,"n/a")</f>
        <v>0.45575757575757581</v>
      </c>
      <c r="AB13" s="68">
        <v>1630</v>
      </c>
      <c r="AC13" s="68">
        <v>1486</v>
      </c>
      <c r="AD13" s="68">
        <v>522</v>
      </c>
      <c r="AE13" s="68">
        <v>551</v>
      </c>
      <c r="AF13" s="136">
        <v>1591</v>
      </c>
      <c r="AG13" s="123"/>
      <c r="AH13" s="123"/>
    </row>
    <row r="14" spans="1:34" s="124" customFormat="1" ht="10.8">
      <c r="A14" s="123"/>
      <c r="B14" s="128"/>
      <c r="C14" s="33"/>
      <c r="D14" s="26" t="s">
        <v>11</v>
      </c>
      <c r="E14" s="32"/>
      <c r="F14" s="71">
        <v>555086</v>
      </c>
      <c r="G14" s="73">
        <v>359885</v>
      </c>
      <c r="H14" s="71">
        <v>251675</v>
      </c>
      <c r="I14" s="71">
        <v>0</v>
      </c>
      <c r="J14" s="71">
        <v>0</v>
      </c>
      <c r="K14" s="71">
        <v>303053</v>
      </c>
      <c r="L14" s="64">
        <f>IFERROR(F14/G14-1,"n/a")</f>
        <v>0.54239826611278597</v>
      </c>
      <c r="M14" s="64">
        <f>IFERROR(F14/H14-1,"n/a")</f>
        <v>1.2055667030893016</v>
      </c>
      <c r="N14" s="64" t="str">
        <f>IFERROR(F14/I14-1,"n/a")</f>
        <v>n/a</v>
      </c>
      <c r="O14" s="64" t="str">
        <f>IFERROR(F14/J14-1,"n/a")</f>
        <v>n/a</v>
      </c>
      <c r="P14" s="60">
        <f>IFERROR(F14/K14-1,"n/a")</f>
        <v>0.83164660966893589</v>
      </c>
      <c r="Q14" s="68">
        <f>'May-24'!Q14+F14</f>
        <v>3936592</v>
      </c>
      <c r="R14" s="68">
        <f>'May-24'!R14+G14</f>
        <v>2701062</v>
      </c>
      <c r="S14" s="68">
        <f>'May-24'!S14+H14</f>
        <v>1544089</v>
      </c>
      <c r="T14" s="68">
        <f>'May-24'!T14+I14</f>
        <v>0</v>
      </c>
      <c r="U14" s="68">
        <f>'May-24'!U14+J14</f>
        <v>1092884</v>
      </c>
      <c r="V14" s="68">
        <f>'May-24'!V14+K14</f>
        <v>2451255</v>
      </c>
      <c r="W14" s="64">
        <f>IFERROR(Q14/R14-1,"n/a")</f>
        <v>0.457423783682122</v>
      </c>
      <c r="X14" s="64">
        <f>IFERROR(Q14/S14-1,"n/a")</f>
        <v>1.5494592604441841</v>
      </c>
      <c r="Y14" s="64" t="str">
        <f>IFERROR(Q14/T14-1,"n/a")</f>
        <v>n/a</v>
      </c>
      <c r="Z14" s="64">
        <f>IFERROR(Q14/U14-1,"n/a")</f>
        <v>2.6020218065229246</v>
      </c>
      <c r="AA14" s="60">
        <f>IFERROR(Q14/V14-1,"n/a")</f>
        <v>0.60594960540621035</v>
      </c>
      <c r="AB14" s="68">
        <v>5232537</v>
      </c>
      <c r="AC14" s="68">
        <v>3592413</v>
      </c>
      <c r="AD14" s="68">
        <v>768312</v>
      </c>
      <c r="AE14" s="68">
        <v>1092884</v>
      </c>
      <c r="AF14" s="136">
        <v>4592479</v>
      </c>
      <c r="AG14" s="123"/>
      <c r="AH14" s="123"/>
    </row>
    <row r="15" spans="1:34" s="124" customFormat="1" ht="10.8">
      <c r="A15" s="123"/>
      <c r="B15" s="128"/>
      <c r="C15" s="31" t="s">
        <v>136</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113</v>
      </c>
      <c r="G16" s="74">
        <v>73</v>
      </c>
      <c r="H16" s="71">
        <v>89</v>
      </c>
      <c r="I16" s="71">
        <v>17</v>
      </c>
      <c r="J16" s="71">
        <v>0</v>
      </c>
      <c r="K16" s="71">
        <v>71</v>
      </c>
      <c r="L16" s="64">
        <f>IFERROR(F16/G16-1,"n/a")</f>
        <v>0.54794520547945202</v>
      </c>
      <c r="M16" s="64">
        <f>IFERROR(F16/H16-1,"n/a")</f>
        <v>0.2696629213483146</v>
      </c>
      <c r="N16" s="64">
        <f>IFERROR(F16/I16-1,"n/a")</f>
        <v>5.6470588235294121</v>
      </c>
      <c r="O16" s="64" t="str">
        <f>IFERROR(F16/J16-1,"n/a")</f>
        <v>n/a</v>
      </c>
      <c r="P16" s="60">
        <f>IFERROR(F16/K16-1,"n/a")</f>
        <v>0.59154929577464799</v>
      </c>
      <c r="Q16" s="68">
        <f>'May-24'!Q16+F16</f>
        <v>292</v>
      </c>
      <c r="R16" s="68">
        <f>'May-24'!R16+G16</f>
        <v>216</v>
      </c>
      <c r="S16" s="68">
        <f>'May-24'!S16+H16</f>
        <v>252</v>
      </c>
      <c r="T16" s="68">
        <f>'May-24'!T16+I16</f>
        <v>51</v>
      </c>
      <c r="U16" s="68">
        <f>'May-24'!U16+J16</f>
        <v>10</v>
      </c>
      <c r="V16" s="68">
        <f>'May-24'!V16+K16</f>
        <v>216</v>
      </c>
      <c r="W16" s="64">
        <f>IFERROR(Q16/R16-1,"n/a")</f>
        <v>0.35185185185185186</v>
      </c>
      <c r="X16" s="64">
        <f>IFERROR(Q16/S16-1,"n/a")</f>
        <v>0.15873015873015883</v>
      </c>
      <c r="Y16" s="64">
        <f>IFERROR(Q16/T16-1,"n/a")</f>
        <v>4.7254901960784315</v>
      </c>
      <c r="Z16" s="64">
        <f>IFERROR(Q16/U16-1,"n/a")</f>
        <v>28.2</v>
      </c>
      <c r="AA16" s="60">
        <f>IFERROR(Q16/V16-1,"n/a")</f>
        <v>0.35185185185185186</v>
      </c>
      <c r="AB16" s="68">
        <v>575</v>
      </c>
      <c r="AC16" s="68">
        <v>572</v>
      </c>
      <c r="AD16" s="68">
        <v>202</v>
      </c>
      <c r="AE16" s="68">
        <v>54</v>
      </c>
      <c r="AF16" s="136">
        <v>586</v>
      </c>
      <c r="AG16" s="123"/>
      <c r="AH16" s="123"/>
    </row>
    <row r="17" spans="1:34" s="124" customFormat="1" ht="10.8">
      <c r="A17" s="123"/>
      <c r="B17" s="128"/>
      <c r="C17" s="33"/>
      <c r="D17" s="26" t="s">
        <v>11</v>
      </c>
      <c r="E17" s="32"/>
      <c r="F17" s="71">
        <v>313316</v>
      </c>
      <c r="G17" s="74">
        <v>224892</v>
      </c>
      <c r="H17" s="71">
        <v>121649</v>
      </c>
      <c r="I17" s="71">
        <v>24481</v>
      </c>
      <c r="J17" s="71">
        <v>0</v>
      </c>
      <c r="K17" s="71">
        <v>165399</v>
      </c>
      <c r="L17" s="64">
        <f>IFERROR(F17/G17-1,"n/a")</f>
        <v>0.39318428401188132</v>
      </c>
      <c r="M17" s="64">
        <f>IFERROR(F17/H17-1,"n/a")</f>
        <v>1.5755739874557126</v>
      </c>
      <c r="N17" s="64">
        <f>IFERROR(F17/I17-1,"n/a")</f>
        <v>11.798333401413341</v>
      </c>
      <c r="O17" s="64" t="str">
        <f>IFERROR(F17/J17-1,"n/a")</f>
        <v>n/a</v>
      </c>
      <c r="P17" s="60">
        <f>IFERROR(F17/K17-1,"n/a")</f>
        <v>0.89430407680820312</v>
      </c>
      <c r="Q17" s="68">
        <f>'May-24'!Q17+F17</f>
        <v>761908</v>
      </c>
      <c r="R17" s="68">
        <f>'May-24'!R17+G17</f>
        <v>576378</v>
      </c>
      <c r="S17" s="68">
        <f>'May-24'!S17+H17</f>
        <v>300562</v>
      </c>
      <c r="T17" s="68">
        <f>'May-24'!T17+I17</f>
        <v>65067</v>
      </c>
      <c r="U17" s="68">
        <f>'May-24'!U17+J17</f>
        <v>41113</v>
      </c>
      <c r="V17" s="68">
        <f>'May-24'!V17+K17</f>
        <v>558503</v>
      </c>
      <c r="W17" s="64">
        <f>IFERROR(Q17/R17-1,"n/a")</f>
        <v>0.32188945448993533</v>
      </c>
      <c r="X17" s="64">
        <f>IFERROR(Q17/S17-1,"n/a")</f>
        <v>1.5349445372335824</v>
      </c>
      <c r="Y17" s="64">
        <f>IFERROR(Q17/T17-1,"n/a")</f>
        <v>10.709591651682112</v>
      </c>
      <c r="Z17" s="64">
        <f>IFERROR(Q17/U17-1,"n/a")</f>
        <v>17.532045824921557</v>
      </c>
      <c r="AA17" s="60">
        <f>IFERROR(Q17/V17-1,"n/a")</f>
        <v>0.36419679034848507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96</v>
      </c>
      <c r="G19" s="73">
        <v>87</v>
      </c>
      <c r="H19" s="71">
        <v>91</v>
      </c>
      <c r="I19" s="71">
        <v>0</v>
      </c>
      <c r="J19" s="71">
        <v>0</v>
      </c>
      <c r="K19" s="71">
        <v>42</v>
      </c>
      <c r="L19" s="64">
        <f>IFERROR(F19/G19-1,"n/a")</f>
        <v>0.10344827586206895</v>
      </c>
      <c r="M19" s="64">
        <f>IFERROR(F19/H19-1,"n/a")</f>
        <v>5.4945054945054972E-2</v>
      </c>
      <c r="N19" s="64" t="str">
        <f>IFERROR(F19/I19-1,"n/a")</f>
        <v>n/a</v>
      </c>
      <c r="O19" s="64" t="str">
        <f>IFERROR(F19/J19-1,"n/a")</f>
        <v>n/a</v>
      </c>
      <c r="P19" s="60">
        <f>IFERROR(F19/K19-1,"n/a")</f>
        <v>1.2857142857142856</v>
      </c>
      <c r="Q19" s="68">
        <f>'May-24'!Q19+F19</f>
        <v>266</v>
      </c>
      <c r="R19" s="68">
        <f>'May-24'!R19+G19</f>
        <v>256</v>
      </c>
      <c r="S19" s="68">
        <f>'May-24'!S19+H19</f>
        <v>229</v>
      </c>
      <c r="T19" s="68">
        <f>'May-24'!T19+I19</f>
        <v>3</v>
      </c>
      <c r="U19" s="68">
        <f>'May-24'!U19+J19</f>
        <v>3</v>
      </c>
      <c r="V19" s="68">
        <f>'May-24'!V19+K19</f>
        <v>106</v>
      </c>
      <c r="W19" s="64">
        <f>IFERROR(Q19/R19-1,"n/a")</f>
        <v>3.90625E-2</v>
      </c>
      <c r="X19" s="64">
        <f>IFERROR(Q19/S19-1,"n/a")</f>
        <v>0.16157205240174677</v>
      </c>
      <c r="Y19" s="64">
        <f>IFERROR(Q19/T19-1,"n/a")</f>
        <v>87.666666666666671</v>
      </c>
      <c r="Z19" s="64">
        <f>IFERROR(Q19/U19-1,"n/a")</f>
        <v>87.666666666666671</v>
      </c>
      <c r="AA19" s="60">
        <f>IFERROR(Q19/V19-1,"n/a")</f>
        <v>1.5094339622641511</v>
      </c>
      <c r="AB19" s="68">
        <v>708</v>
      </c>
      <c r="AC19" s="68">
        <v>658</v>
      </c>
      <c r="AD19" s="68">
        <v>47</v>
      </c>
      <c r="AE19" s="68">
        <v>9</v>
      </c>
      <c r="AF19" s="136">
        <v>290</v>
      </c>
      <c r="AG19" s="123"/>
      <c r="AH19" s="123"/>
    </row>
    <row r="20" spans="1:34" s="124" customFormat="1" ht="10.8">
      <c r="A20" s="123"/>
      <c r="B20" s="128"/>
      <c r="C20" s="33"/>
      <c r="D20" s="26" t="s">
        <v>11</v>
      </c>
      <c r="E20" s="32"/>
      <c r="F20" s="71">
        <v>202142</v>
      </c>
      <c r="G20" s="73">
        <f>132170+37144</f>
        <v>169314</v>
      </c>
      <c r="H20" s="71">
        <v>118355</v>
      </c>
      <c r="I20" s="71">
        <v>0</v>
      </c>
      <c r="J20" s="71">
        <v>2213</v>
      </c>
      <c r="K20" s="71">
        <f>46798+31061</f>
        <v>77859</v>
      </c>
      <c r="L20" s="64">
        <f>IFERROR(F20/G20-1,"n/a")</f>
        <v>0.19388827858298785</v>
      </c>
      <c r="M20" s="64">
        <f>IFERROR(F20/H20-1,"n/a")</f>
        <v>0.70792953402898062</v>
      </c>
      <c r="N20" s="64" t="str">
        <f>IFERROR(F20/I20-1,"n/a")</f>
        <v>n/a</v>
      </c>
      <c r="O20" s="64">
        <f>IFERROR(F20/J20-1,"n/a")</f>
        <v>90.342973339358338</v>
      </c>
      <c r="P20" s="60">
        <f>IFERROR(F20/K20-1,"n/a")</f>
        <v>1.596257336980953</v>
      </c>
      <c r="Q20" s="68">
        <f>'May-24'!Q20+F20</f>
        <v>474633</v>
      </c>
      <c r="R20" s="68">
        <f>'May-24'!R20+G20</f>
        <v>393780</v>
      </c>
      <c r="S20" s="68">
        <f>'May-24'!S20+H20</f>
        <v>242591</v>
      </c>
      <c r="T20" s="68">
        <f>'May-24'!T20+I20</f>
        <v>0</v>
      </c>
      <c r="U20" s="68">
        <f>'May-24'!U20+J20</f>
        <v>3966</v>
      </c>
      <c r="V20" s="68">
        <f>'May-24'!V20+K20</f>
        <v>186782</v>
      </c>
      <c r="W20" s="64">
        <f>IFERROR(Q20/R20-1,"n/a")</f>
        <v>0.20532530854792008</v>
      </c>
      <c r="X20" s="64">
        <f>IFERROR(Q20/S20-1,"n/a")</f>
        <v>0.95651528704692268</v>
      </c>
      <c r="Y20" s="64" t="str">
        <f>IFERROR(Q20/T20-1,"n/a")</f>
        <v>n/a</v>
      </c>
      <c r="Z20" s="64">
        <f>IFERROR(Q20/U20-1,"n/a")</f>
        <v>118.67549167927383</v>
      </c>
      <c r="AA20" s="60">
        <f>IFERROR(Q20/V20-1,"n/a")</f>
        <v>1.5411067447612723</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6">
        <v>827</v>
      </c>
      <c r="AG22" s="123"/>
      <c r="AH22" s="123"/>
    </row>
    <row r="23" spans="1:34" s="124" customFormat="1" ht="10.8">
      <c r="A23" s="123"/>
      <c r="B23" s="128"/>
      <c r="C23" s="33"/>
      <c r="D23" s="26" t="s">
        <v>11</v>
      </c>
      <c r="E23" s="32"/>
      <c r="F23" s="71">
        <v>383585</v>
      </c>
      <c r="G23" s="73">
        <v>334459</v>
      </c>
      <c r="H23" s="71">
        <v>183895</v>
      </c>
      <c r="I23" s="71">
        <v>4923</v>
      </c>
      <c r="J23" s="71">
        <v>0</v>
      </c>
      <c r="K23" s="71">
        <v>275367</v>
      </c>
      <c r="L23" s="64">
        <f>IFERROR(F23/G23-1,"n/a")</f>
        <v>0.14688197955504267</v>
      </c>
      <c r="M23" s="64">
        <f>IFERROR(F23/H23-1,"n/a")</f>
        <v>1.085891405421572</v>
      </c>
      <c r="N23" s="64">
        <f>IFERROR(F23/I23-1,"n/a")</f>
        <v>76.91692057688401</v>
      </c>
      <c r="O23" s="64" t="str">
        <f>IFERROR(F23/J23-1,"n/a")</f>
        <v>n/a</v>
      </c>
      <c r="P23" s="60">
        <f>IFERROR(F23/K23-1,"n/a")</f>
        <v>0.39299552960231265</v>
      </c>
      <c r="Q23" s="68">
        <f>'May-24'!Q23+F23</f>
        <v>2157406</v>
      </c>
      <c r="R23" s="68">
        <f>'May-24'!R23+G23</f>
        <v>1913752</v>
      </c>
      <c r="S23" s="68">
        <f>'May-24'!S23+H23</f>
        <v>542087</v>
      </c>
      <c r="T23" s="68">
        <f>'May-24'!T23+I23</f>
        <v>4923</v>
      </c>
      <c r="U23" s="68">
        <f>'May-24'!U23+J23</f>
        <v>140552</v>
      </c>
      <c r="V23" s="68">
        <f>'May-24'!V23+K23</f>
        <v>1040452</v>
      </c>
      <c r="W23" s="64">
        <f>IFERROR(Q23/R23-1,"n/a")</f>
        <v>0.12731743716009181</v>
      </c>
      <c r="X23" s="64">
        <f>IFERROR(Q23/S23-1,"n/a")</f>
        <v>2.9798150481380294</v>
      </c>
      <c r="Y23" s="64">
        <f>IFERROR(Q23/T23-1,"n/a")</f>
        <v>437.22994109282956</v>
      </c>
      <c r="Z23" s="64">
        <f>IFERROR(Q23/U23-1,"n/a")</f>
        <v>14.349521885138596</v>
      </c>
      <c r="AA23" s="60">
        <f>IFERROR(Q23/V23-1,"n/a")</f>
        <v>1.0735276591327616</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6">
        <v>16</v>
      </c>
      <c r="AG25" s="123"/>
      <c r="AH25" s="123"/>
    </row>
    <row r="26" spans="1:34" s="124" customFormat="1" ht="10.8">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459</v>
      </c>
      <c r="G27" s="75">
        <f t="shared" si="0"/>
        <v>347</v>
      </c>
      <c r="H27" s="75">
        <f t="shared" si="0"/>
        <v>327</v>
      </c>
      <c r="I27" s="75">
        <f t="shared" si="0"/>
        <v>21</v>
      </c>
      <c r="J27" s="75">
        <f t="shared" si="0"/>
        <v>0</v>
      </c>
      <c r="K27" s="75">
        <f t="shared" si="0"/>
        <v>278</v>
      </c>
      <c r="L27" s="66">
        <f>IFERROR(F27/G27-1,"n/a")</f>
        <v>0.32276657060518743</v>
      </c>
      <c r="M27" s="66">
        <f>IFERROR(F27/H27-1,"n/a")</f>
        <v>0.40366972477064222</v>
      </c>
      <c r="N27" s="66">
        <f>IFERROR(F27/I27-1,"n/a")</f>
        <v>20.857142857142858</v>
      </c>
      <c r="O27" s="66" t="str">
        <f>IFERROR(F27/J27-1,"n/a")</f>
        <v>n/a</v>
      </c>
      <c r="P27" s="62">
        <f>IFERROR(F27/K27-1,"n/a")</f>
        <v>0.65107913669064743</v>
      </c>
      <c r="Q27" s="75">
        <f t="shared" ref="Q27:V28" si="1">Q13+Q16+Q19+Q22+Q25</f>
        <v>2460</v>
      </c>
      <c r="R27" s="75">
        <f t="shared" si="1"/>
        <v>2029</v>
      </c>
      <c r="S27" s="75">
        <f t="shared" si="1"/>
        <v>1638</v>
      </c>
      <c r="T27" s="75">
        <f t="shared" si="1"/>
        <v>58</v>
      </c>
      <c r="U27" s="75">
        <f t="shared" si="1"/>
        <v>607</v>
      </c>
      <c r="V27" s="75">
        <f t="shared" si="1"/>
        <v>1517</v>
      </c>
      <c r="W27" s="66">
        <f>IFERROR(Q27/R27-1,"n/a")</f>
        <v>0.21241991128634785</v>
      </c>
      <c r="X27" s="66">
        <f>IFERROR(Q27/S27-1,"n/a")</f>
        <v>0.50183150183150182</v>
      </c>
      <c r="Y27" s="66">
        <f>IFERROR(Q27/T27-1,"n/a")</f>
        <v>41.413793103448278</v>
      </c>
      <c r="Z27" s="66">
        <f>IFERROR(Q27/U27-1,"n/a")</f>
        <v>3.0527182866556837</v>
      </c>
      <c r="AA27" s="62">
        <f>IFERROR(Q27/V27-1,"n/a")</f>
        <v>0.62162162162162171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1460351</v>
      </c>
      <c r="G28" s="76">
        <f t="shared" si="0"/>
        <v>1097755</v>
      </c>
      <c r="H28" s="76">
        <f t="shared" si="0"/>
        <v>677800</v>
      </c>
      <c r="I28" s="76">
        <f t="shared" si="0"/>
        <v>29404</v>
      </c>
      <c r="J28" s="76">
        <f t="shared" si="0"/>
        <v>2213</v>
      </c>
      <c r="K28" s="76">
        <f t="shared" si="0"/>
        <v>828495</v>
      </c>
      <c r="L28" s="67">
        <f>IFERROR(F28/G28-1,"n/a")</f>
        <v>0.33030685353289213</v>
      </c>
      <c r="M28" s="67">
        <f>IFERROR(F28/H28-1,"n/a")</f>
        <v>1.1545455886692237</v>
      </c>
      <c r="N28" s="67">
        <f>IFERROR(F28/I28-1,"n/a")</f>
        <v>48.665045572031019</v>
      </c>
      <c r="O28" s="67">
        <f>IFERROR(F28/J28-1,"n/a")</f>
        <v>658.89652056032537</v>
      </c>
      <c r="P28" s="63">
        <f>IFERROR(F28/K28-1,"n/a")</f>
        <v>0.76265517595157495</v>
      </c>
      <c r="Q28" s="76">
        <f t="shared" si="1"/>
        <v>7349198</v>
      </c>
      <c r="R28" s="76">
        <f t="shared" si="1"/>
        <v>5598559</v>
      </c>
      <c r="S28" s="76">
        <f t="shared" si="1"/>
        <v>2632480</v>
      </c>
      <c r="T28" s="76">
        <f t="shared" si="1"/>
        <v>69990</v>
      </c>
      <c r="U28" s="76">
        <f t="shared" si="1"/>
        <v>1278515</v>
      </c>
      <c r="V28" s="76">
        <f t="shared" si="1"/>
        <v>4247219</v>
      </c>
      <c r="W28" s="67">
        <f>IFERROR(Q28/R28-1,"n/a")</f>
        <v>0.31269457015635638</v>
      </c>
      <c r="X28" s="67">
        <f>IFERROR(Q28/S28-1,"n/a")</f>
        <v>1.7917393484470918</v>
      </c>
      <c r="Y28" s="67">
        <f>IFERROR(Q28/T28-1,"n/a")</f>
        <v>104.00354336333761</v>
      </c>
      <c r="Z28" s="67">
        <f>IFERROR(Q28/U28-1,"n/a")</f>
        <v>4.7482297822082646</v>
      </c>
      <c r="AA28" s="63">
        <f>IFERROR(Q28/V28-1,"n/a")</f>
        <v>0.73035532191770658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June</v>
      </c>
      <c r="G33" s="158"/>
      <c r="H33" s="158"/>
      <c r="I33" s="158"/>
      <c r="J33" s="158"/>
      <c r="K33" s="158"/>
      <c r="L33" s="158"/>
      <c r="M33" s="158"/>
      <c r="N33" s="158"/>
      <c r="O33" s="158"/>
      <c r="P33" s="159"/>
      <c r="Q33" s="161" t="s">
        <v>135</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152</v>
      </c>
      <c r="G37" s="74">
        <f t="shared" si="3"/>
        <v>95</v>
      </c>
      <c r="H37" s="74">
        <f t="shared" si="3"/>
        <v>77</v>
      </c>
      <c r="I37" s="74">
        <f t="shared" si="3"/>
        <v>0</v>
      </c>
      <c r="J37" s="74">
        <f t="shared" si="3"/>
        <v>0</v>
      </c>
      <c r="K37" s="74">
        <f t="shared" si="3"/>
        <v>90</v>
      </c>
      <c r="L37" s="64">
        <f>IFERROR(F37/G37-1,"n/a")</f>
        <v>0.60000000000000009</v>
      </c>
      <c r="M37" s="64">
        <f>IFERROR(F37/H37-1,"n/a")</f>
        <v>0.97402597402597402</v>
      </c>
      <c r="N37" s="64" t="str">
        <f>IFERROR(F37/I37-1,"n/a")</f>
        <v>n/a</v>
      </c>
      <c r="O37" s="64" t="str">
        <f>IFERROR(F37/J37-1,"n/a")</f>
        <v>n/a</v>
      </c>
      <c r="P37" s="60">
        <f>IFERROR(F37/K37-1,"n/a")</f>
        <v>0.68888888888888888</v>
      </c>
      <c r="Q37" s="74">
        <f>'May-24'!Q37+F37</f>
        <v>498</v>
      </c>
      <c r="R37" s="74">
        <f>'May-24'!R37+G37</f>
        <v>323</v>
      </c>
      <c r="S37" s="74">
        <f>'May-24'!S37+H37</f>
        <v>296</v>
      </c>
      <c r="T37" s="74">
        <f>'May-24'!T37+I37</f>
        <v>0</v>
      </c>
      <c r="U37" s="74">
        <f>'May-24'!U37+J37</f>
        <v>42</v>
      </c>
      <c r="V37" s="74">
        <f>'May-24'!V37+K37</f>
        <v>309</v>
      </c>
      <c r="W37" s="120">
        <f>IFERROR(Q37/R37-1,"n/a")</f>
        <v>0.54179566563467496</v>
      </c>
      <c r="X37" s="120">
        <f>IFERROR(R37/S37-1,"n/a")</f>
        <v>9.1216216216216228E-2</v>
      </c>
      <c r="Y37" s="120" t="str">
        <f>IFERROR(R37/T37-1,"n/a")</f>
        <v>n/a</v>
      </c>
      <c r="Z37" s="120">
        <f>IFERROR(R37/U37-1,"n/a")</f>
        <v>6.6904761904761907</v>
      </c>
      <c r="AA37" s="121">
        <f>IFERROR(R37/V37-1,"n/a")</f>
        <v>4.5307443365695699E-2</v>
      </c>
      <c r="AB37" s="150"/>
      <c r="AC37" s="89">
        <v>1486</v>
      </c>
      <c r="AD37" s="89">
        <v>1052</v>
      </c>
      <c r="AE37" s="70">
        <v>551</v>
      </c>
      <c r="AF37" s="78">
        <v>1584</v>
      </c>
      <c r="AH37" s="123"/>
    </row>
    <row r="38" spans="1:34" s="124" customFormat="1" ht="10.199999999999999">
      <c r="A38" s="123"/>
      <c r="B38" s="123"/>
      <c r="C38" s="33"/>
      <c r="D38" s="26" t="s">
        <v>11</v>
      </c>
      <c r="E38" s="32"/>
      <c r="F38" s="74">
        <f t="shared" si="3"/>
        <v>555086</v>
      </c>
      <c r="G38" s="74">
        <f t="shared" si="3"/>
        <v>359885</v>
      </c>
      <c r="H38" s="74">
        <f t="shared" si="3"/>
        <v>251675</v>
      </c>
      <c r="I38" s="74">
        <f t="shared" si="3"/>
        <v>0</v>
      </c>
      <c r="J38" s="74">
        <f t="shared" si="3"/>
        <v>0</v>
      </c>
      <c r="K38" s="74">
        <f t="shared" si="3"/>
        <v>303053</v>
      </c>
      <c r="L38" s="64">
        <f>IFERROR(F38/G38-1,"n/a")</f>
        <v>0.54239826611278597</v>
      </c>
      <c r="M38" s="64">
        <f>IFERROR(F38/H38-1,"n/a")</f>
        <v>1.2055667030893016</v>
      </c>
      <c r="N38" s="64" t="str">
        <f>IFERROR(F38/I38-1,"n/a")</f>
        <v>n/a</v>
      </c>
      <c r="O38" s="64" t="str">
        <f>IFERROR(F38/J38-1,"n/a")</f>
        <v>n/a</v>
      </c>
      <c r="P38" s="60">
        <f>IFERROR(F38/K38-1,"n/a")</f>
        <v>0.83164660966893589</v>
      </c>
      <c r="Q38" s="74">
        <f>'May-24'!Q38+F38</f>
        <v>1786350</v>
      </c>
      <c r="R38" s="74">
        <f>'May-24'!R38+G38</f>
        <v>1162878</v>
      </c>
      <c r="S38" s="74">
        <f>'May-24'!S38+H38</f>
        <v>784431</v>
      </c>
      <c r="T38" s="74">
        <f>'May-24'!T38+I38</f>
        <v>0</v>
      </c>
      <c r="U38" s="74">
        <f>'May-24'!U38+J38</f>
        <v>0</v>
      </c>
      <c r="V38" s="74">
        <f>'May-24'!V38+K38</f>
        <v>1000151</v>
      </c>
      <c r="W38" s="120">
        <f>IFERROR(Q38/R38-1,"n/a")</f>
        <v>0.536145666183383</v>
      </c>
      <c r="X38" s="120">
        <f>IFERROR(R38/S38-1,"n/a")</f>
        <v>0.48244778699464952</v>
      </c>
      <c r="Y38" s="120" t="str">
        <f>IFERROR(R38/T38-1,"n/a")</f>
        <v>n/a</v>
      </c>
      <c r="Z38" s="120" t="str">
        <f>IFERROR(R38/U38-1,"n/a")</f>
        <v>n/a</v>
      </c>
      <c r="AA38" s="121">
        <f>IFERROR(R38/V38-1,"n/a")</f>
        <v>0.16270243193277811</v>
      </c>
      <c r="AB38" s="150"/>
      <c r="AC38" s="89">
        <v>4370939</v>
      </c>
      <c r="AD38" s="89">
        <v>1527970</v>
      </c>
      <c r="AE38" s="84">
        <v>1092884</v>
      </c>
      <c r="AF38" s="78">
        <v>4234259</v>
      </c>
      <c r="AH38" s="123"/>
    </row>
    <row r="39" spans="1:34" s="124" customFormat="1" ht="10.199999999999999">
      <c r="A39" s="123"/>
      <c r="B39" s="123"/>
      <c r="C39" s="31" t="s">
        <v>136</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113</v>
      </c>
      <c r="G40" s="74">
        <f t="shared" si="4"/>
        <v>73</v>
      </c>
      <c r="H40" s="74">
        <f t="shared" si="4"/>
        <v>89</v>
      </c>
      <c r="I40" s="74">
        <f t="shared" si="4"/>
        <v>17</v>
      </c>
      <c r="J40" s="74">
        <f t="shared" si="4"/>
        <v>0</v>
      </c>
      <c r="K40" s="74">
        <f t="shared" si="4"/>
        <v>71</v>
      </c>
      <c r="L40" s="64">
        <f>IFERROR(F40/G40-1,"n/a")</f>
        <v>0.54794520547945202</v>
      </c>
      <c r="M40" s="64">
        <f>IFERROR(F40/H40-1,"n/a")</f>
        <v>0.2696629213483146</v>
      </c>
      <c r="N40" s="64">
        <f>IFERROR(F40/I40-1,"n/a")</f>
        <v>5.6470588235294121</v>
      </c>
      <c r="O40" s="64" t="str">
        <f>IFERROR(F40/J40-1,"n/a")</f>
        <v>n/a</v>
      </c>
      <c r="P40" s="60">
        <f>IFERROR(F40/K40-1,"n/a")</f>
        <v>0.59154929577464799</v>
      </c>
      <c r="Q40" s="74">
        <f>'May-24'!Q40+F40</f>
        <v>256</v>
      </c>
      <c r="R40" s="74">
        <f>'May-24'!R40+G40</f>
        <v>189</v>
      </c>
      <c r="S40" s="74">
        <f>'May-24'!S40+H40</f>
        <v>216</v>
      </c>
      <c r="T40" s="74">
        <f>'May-24'!T40+I40</f>
        <v>39</v>
      </c>
      <c r="U40" s="74">
        <f>'May-24'!U40+J40</f>
        <v>0</v>
      </c>
      <c r="V40" s="74">
        <f>'May-24'!V40+K40</f>
        <v>193</v>
      </c>
      <c r="W40" s="120">
        <f>IFERROR(Q40/R40-1,"n/a")</f>
        <v>0.35449735449735442</v>
      </c>
      <c r="X40" s="120">
        <f>IFERROR(R40/S40-1,"n/a")</f>
        <v>-0.125</v>
      </c>
      <c r="Y40" s="120">
        <f>IFERROR(R40/T40-1,"n/a")</f>
        <v>3.8461538461538458</v>
      </c>
      <c r="Z40" s="120" t="str">
        <f>IFERROR(R40/U40-1,"n/a")</f>
        <v>n/a</v>
      </c>
      <c r="AA40" s="121">
        <f>IFERROR(R40/V40-1,"n/a")</f>
        <v>-2.0725388601036232E-2</v>
      </c>
      <c r="AB40" s="150"/>
      <c r="AC40" s="89">
        <v>563</v>
      </c>
      <c r="AD40" s="89">
        <v>226</v>
      </c>
      <c r="AE40" s="70">
        <v>66</v>
      </c>
      <c r="AF40" s="78">
        <v>573</v>
      </c>
      <c r="AH40" s="123"/>
    </row>
    <row r="41" spans="1:34" s="124" customFormat="1" ht="10.199999999999999">
      <c r="A41" s="123"/>
      <c r="B41" s="123"/>
      <c r="C41" s="33"/>
      <c r="D41" s="26" t="s">
        <v>11</v>
      </c>
      <c r="E41" s="32"/>
      <c r="F41" s="74">
        <f t="shared" si="4"/>
        <v>313316</v>
      </c>
      <c r="G41" s="74">
        <f t="shared" si="4"/>
        <v>224892</v>
      </c>
      <c r="H41" s="74">
        <f t="shared" si="4"/>
        <v>121649</v>
      </c>
      <c r="I41" s="74">
        <f t="shared" si="4"/>
        <v>24481</v>
      </c>
      <c r="J41" s="74">
        <f t="shared" si="4"/>
        <v>0</v>
      </c>
      <c r="K41" s="74">
        <f t="shared" si="4"/>
        <v>165399</v>
      </c>
      <c r="L41" s="64">
        <f>IFERROR(F41/G41-1,"n/a")</f>
        <v>0.39318428401188132</v>
      </c>
      <c r="M41" s="64">
        <f>IFERROR(F41/H41-1,"n/a")</f>
        <v>1.5755739874557126</v>
      </c>
      <c r="N41" s="64">
        <f>IFERROR(F41/I41-1,"n/a")</f>
        <v>11.798333401413341</v>
      </c>
      <c r="O41" s="64" t="str">
        <f>IFERROR(F41/J41-1,"n/a")</f>
        <v>n/a</v>
      </c>
      <c r="P41" s="60">
        <f>IFERROR(F41/K41-1,"n/a")</f>
        <v>0.89430407680820312</v>
      </c>
      <c r="Q41" s="74">
        <f>'May-24'!Q41+F41</f>
        <v>633036</v>
      </c>
      <c r="R41" s="74">
        <f>'May-24'!R41+G41</f>
        <v>493323</v>
      </c>
      <c r="S41" s="74">
        <f>'May-24'!S41+H41</f>
        <v>264054</v>
      </c>
      <c r="T41" s="74">
        <f>'May-24'!T41+I41</f>
        <v>54964</v>
      </c>
      <c r="U41" s="74">
        <f>'May-24'!U41+J41</f>
        <v>0</v>
      </c>
      <c r="V41" s="74">
        <f>'May-24'!V41+K41</f>
        <v>478129</v>
      </c>
      <c r="W41" s="120">
        <f>IFERROR(Q41/R41-1,"n/a")</f>
        <v>0.28320795908562957</v>
      </c>
      <c r="X41" s="120">
        <f>IFERROR(R41/S41-1,"n/a")</f>
        <v>0.86826558204003734</v>
      </c>
      <c r="Y41" s="120">
        <f>IFERROR(R41/T41-1,"n/a")</f>
        <v>7.9753838876355427</v>
      </c>
      <c r="Z41" s="120" t="str">
        <f>IFERROR(R41/U41-1,"n/a")</f>
        <v>n/a</v>
      </c>
      <c r="AA41" s="121">
        <f>IFERROR(R41/V41-1,"n/a")</f>
        <v>3.1778034798140231E-2</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96</v>
      </c>
      <c r="G43" s="74">
        <f t="shared" si="5"/>
        <v>87</v>
      </c>
      <c r="H43" s="74">
        <f t="shared" si="5"/>
        <v>91</v>
      </c>
      <c r="I43" s="74">
        <f t="shared" si="5"/>
        <v>0</v>
      </c>
      <c r="J43" s="74">
        <f t="shared" si="5"/>
        <v>0</v>
      </c>
      <c r="K43" s="74">
        <f t="shared" si="5"/>
        <v>42</v>
      </c>
      <c r="L43" s="64">
        <f>IFERROR(F43/G43-1,"n/a")</f>
        <v>0.10344827586206895</v>
      </c>
      <c r="M43" s="64">
        <f>IFERROR(F43/H43-1,"n/a")</f>
        <v>5.4945054945054972E-2</v>
      </c>
      <c r="N43" s="64" t="str">
        <f>IFERROR(F43/I43-1,"n/a")</f>
        <v>n/a</v>
      </c>
      <c r="O43" s="64" t="str">
        <f>IFERROR(F43/J43-1,"n/a")</f>
        <v>n/a</v>
      </c>
      <c r="P43" s="60">
        <f>IFERROR(F43/K43-1,"n/a")</f>
        <v>1.2857142857142856</v>
      </c>
      <c r="Q43" s="74">
        <f>'May-24'!Q43+F43</f>
        <v>239</v>
      </c>
      <c r="R43" s="74">
        <f>'May-24'!R43+G43</f>
        <v>233</v>
      </c>
      <c r="S43" s="74">
        <f>'May-24'!S43+H43</f>
        <v>217</v>
      </c>
      <c r="T43" s="74">
        <f>'May-24'!T43+I43</f>
        <v>3</v>
      </c>
      <c r="U43" s="74">
        <f>'May-24'!U43+J43</f>
        <v>0</v>
      </c>
      <c r="V43" s="74">
        <f>'May-24'!V43+K43</f>
        <v>100</v>
      </c>
      <c r="W43" s="120">
        <f>IFERROR(Q43/R43-1,"n/a")</f>
        <v>2.5751072961373467E-2</v>
      </c>
      <c r="X43" s="120">
        <f>IFERROR(R43/S43-1,"n/a")</f>
        <v>7.3732718894009119E-2</v>
      </c>
      <c r="Y43" s="120">
        <f>IFERROR(R43/T43-1,"n/a")</f>
        <v>76.666666666666671</v>
      </c>
      <c r="Z43" s="120" t="str">
        <f>IFERROR(R43/U43-1,"n/a")</f>
        <v>n/a</v>
      </c>
      <c r="AA43" s="121">
        <f>IFERROR(R43/V43-1,"n/a")</f>
        <v>1.33</v>
      </c>
      <c r="AB43" s="150"/>
      <c r="AC43" s="89">
        <v>669</v>
      </c>
      <c r="AD43" s="89">
        <v>59</v>
      </c>
      <c r="AE43" s="70">
        <v>9</v>
      </c>
      <c r="AF43" s="78">
        <v>287</v>
      </c>
      <c r="AH43" s="123"/>
    </row>
    <row r="44" spans="1:34" s="124" customFormat="1" ht="10.199999999999999">
      <c r="A44" s="123"/>
      <c r="B44" s="123"/>
      <c r="C44" s="33"/>
      <c r="D44" s="26" t="s">
        <v>11</v>
      </c>
      <c r="E44" s="32"/>
      <c r="F44" s="74">
        <f t="shared" si="5"/>
        <v>202142</v>
      </c>
      <c r="G44" s="74">
        <f t="shared" si="5"/>
        <v>169314</v>
      </c>
      <c r="H44" s="74">
        <f t="shared" si="5"/>
        <v>118355</v>
      </c>
      <c r="I44" s="74">
        <f t="shared" si="5"/>
        <v>0</v>
      </c>
      <c r="J44" s="74">
        <f t="shared" si="5"/>
        <v>2213</v>
      </c>
      <c r="K44" s="74">
        <f t="shared" si="5"/>
        <v>77859</v>
      </c>
      <c r="L44" s="64">
        <f>IFERROR(F44/G44-1,"n/a")</f>
        <v>0.19388827858298785</v>
      </c>
      <c r="M44" s="64">
        <f>IFERROR(F44/H44-1,"n/a")</f>
        <v>0.70792953402898062</v>
      </c>
      <c r="N44" s="64" t="str">
        <f>IFERROR(F44/I44-1,"n/a")</f>
        <v>n/a</v>
      </c>
      <c r="O44" s="64">
        <f>IFERROR(F44/J44-1,"n/a")</f>
        <v>90.342973339358338</v>
      </c>
      <c r="P44" s="60">
        <f>IFERROR(F44/K44-1,"n/a")</f>
        <v>1.596257336980953</v>
      </c>
      <c r="Q44" s="74">
        <f>'May-24'!Q44+F44</f>
        <v>434892</v>
      </c>
      <c r="R44" s="74">
        <f>'May-24'!R44+G44</f>
        <v>372934</v>
      </c>
      <c r="S44" s="74">
        <f>'May-24'!S44+H44</f>
        <v>239506</v>
      </c>
      <c r="T44" s="74">
        <f>'May-24'!T44+I44</f>
        <v>0</v>
      </c>
      <c r="U44" s="74">
        <f>'May-24'!U44+J44</f>
        <v>2213</v>
      </c>
      <c r="V44" s="74">
        <f>'May-24'!V44+K44</f>
        <v>180298</v>
      </c>
      <c r="W44" s="120">
        <f>IFERROR(Q44/R44-1,"n/a")</f>
        <v>0.16613663543683344</v>
      </c>
      <c r="X44" s="120">
        <f>IFERROR(R44/S44-1,"n/a")</f>
        <v>0.55709669068833345</v>
      </c>
      <c r="Y44" s="120" t="str">
        <f>IFERROR(R44/T44-1,"n/a")</f>
        <v>n/a</v>
      </c>
      <c r="Z44" s="120">
        <f>IFERROR(R44/U44-1,"n/a")</f>
        <v>167.51965657478536</v>
      </c>
      <c r="AA44" s="121">
        <f>IFERROR(R44/V44-1,"n/a")</f>
        <v>1.068431152869139</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50"/>
      <c r="AC46" s="89">
        <v>1129</v>
      </c>
      <c r="AD46" s="89">
        <v>336</v>
      </c>
      <c r="AE46" s="84">
        <v>43</v>
      </c>
      <c r="AF46" s="78">
        <v>781</v>
      </c>
      <c r="AH46" s="123"/>
    </row>
    <row r="47" spans="1:34" s="124" customFormat="1" ht="10.199999999999999">
      <c r="A47" s="123"/>
      <c r="B47" s="123"/>
      <c r="C47" s="33"/>
      <c r="D47" s="26" t="s">
        <v>11</v>
      </c>
      <c r="E47" s="32"/>
      <c r="F47" s="74">
        <f t="shared" si="6"/>
        <v>383585</v>
      </c>
      <c r="G47" s="74">
        <f t="shared" si="6"/>
        <v>334459</v>
      </c>
      <c r="H47" s="74">
        <f t="shared" si="6"/>
        <v>183895</v>
      </c>
      <c r="I47" s="74">
        <f t="shared" si="6"/>
        <v>4923</v>
      </c>
      <c r="J47" s="74">
        <f t="shared" si="6"/>
        <v>0</v>
      </c>
      <c r="K47" s="74">
        <f t="shared" si="6"/>
        <v>275367</v>
      </c>
      <c r="L47" s="64">
        <f>IFERROR(F47/G47-1,"n/a")</f>
        <v>0.14688197955504267</v>
      </c>
      <c r="M47" s="64">
        <f>IFERROR(F47/H47-1,"n/a")</f>
        <v>1.085891405421572</v>
      </c>
      <c r="N47" s="64">
        <f>IFERROR(F47/I47-1,"n/a")</f>
        <v>76.91692057688401</v>
      </c>
      <c r="O47" s="64" t="str">
        <f>IFERROR(F47/J47-1,"n/a")</f>
        <v>n/a</v>
      </c>
      <c r="P47" s="60">
        <f>IFERROR(F47/K47-1,"n/a")</f>
        <v>0.39299552960231265</v>
      </c>
      <c r="Q47" s="74">
        <f>'May-24'!Q47+F47</f>
        <v>1244351</v>
      </c>
      <c r="R47" s="74">
        <f>'May-24'!R47+G47</f>
        <v>1077478</v>
      </c>
      <c r="S47" s="74">
        <f>'May-24'!S47+H47</f>
        <v>473633</v>
      </c>
      <c r="T47" s="74">
        <f>'May-24'!T47+I47</f>
        <v>4923</v>
      </c>
      <c r="U47" s="74">
        <f>'May-24'!U47+J47</f>
        <v>0</v>
      </c>
      <c r="V47" s="74">
        <f>'May-24'!V47+K47</f>
        <v>788552</v>
      </c>
      <c r="W47" s="120">
        <f>IFERROR(Q47/R47-1,"n/a")</f>
        <v>0.15487369579703714</v>
      </c>
      <c r="X47" s="120">
        <f>IFERROR(R47/S47-1,"n/a")</f>
        <v>1.2749217220928442</v>
      </c>
      <c r="Y47" s="120">
        <f>IFERROR(R47/T47-1,"n/a")</f>
        <v>217.86613853341458</v>
      </c>
      <c r="Z47" s="120" t="str">
        <f>IFERROR(R47/U47-1,"n/a")</f>
        <v>n/a</v>
      </c>
      <c r="AA47" s="121">
        <f>IFERROR(R47/V47-1,"n/a")</f>
        <v>0.3664006939301403</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50"/>
      <c r="AC49" s="89">
        <v>9</v>
      </c>
      <c r="AD49" s="68">
        <v>0</v>
      </c>
      <c r="AE49" s="68">
        <v>0</v>
      </c>
      <c r="AF49" s="78">
        <v>16</v>
      </c>
      <c r="AH49" s="123"/>
    </row>
    <row r="50" spans="3:34" s="124" customFormat="1" ht="10.199999999999999">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50"/>
      <c r="AC50" s="82">
        <v>15637</v>
      </c>
      <c r="AD50" s="68">
        <v>0</v>
      </c>
      <c r="AE50" s="68">
        <v>0</v>
      </c>
      <c r="AF50" s="78">
        <v>20248</v>
      </c>
      <c r="AH50" s="123"/>
    </row>
    <row r="51" spans="3:34" s="124" customFormat="1" ht="10.8" thickBot="1">
      <c r="C51" s="35" t="s">
        <v>12</v>
      </c>
      <c r="D51" s="36"/>
      <c r="E51" s="37"/>
      <c r="F51" s="75">
        <f>F37+F40+F43+F46+F49</f>
        <v>459</v>
      </c>
      <c r="G51" s="75">
        <f>G37+G40+G43+G46+G49</f>
        <v>347</v>
      </c>
      <c r="H51" s="75">
        <f t="shared" ref="H51:K52" si="9">H37+H40+H43+H46+H49</f>
        <v>327</v>
      </c>
      <c r="I51" s="75">
        <f t="shared" si="9"/>
        <v>21</v>
      </c>
      <c r="J51" s="75">
        <f t="shared" si="9"/>
        <v>0</v>
      </c>
      <c r="K51" s="75">
        <f t="shared" si="9"/>
        <v>278</v>
      </c>
      <c r="L51" s="66">
        <f>IFERROR(F51/G51-1,"n/a")</f>
        <v>0.32276657060518743</v>
      </c>
      <c r="M51" s="66">
        <f>IFERROR(F51/H51-1,"n/a")</f>
        <v>0.40366972477064222</v>
      </c>
      <c r="N51" s="66">
        <f>IFERROR(F51/I51-1,"n/a")</f>
        <v>20.857142857142858</v>
      </c>
      <c r="O51" s="66" t="str">
        <f>IFERROR(F51/J51-1,"n/a")</f>
        <v>n/a</v>
      </c>
      <c r="P51" s="62">
        <f>IFERROR(F51/K51-1,"n/a")</f>
        <v>0.65107913669064743</v>
      </c>
      <c r="Q51" s="75">
        <f t="shared" ref="Q51:V52" si="10">Q37+Q40+Q43+Q46+Q49</f>
        <v>1435</v>
      </c>
      <c r="R51" s="75">
        <f t="shared" si="10"/>
        <v>1162</v>
      </c>
      <c r="S51" s="75">
        <f>S37+S40+S43+S46+S49</f>
        <v>1007</v>
      </c>
      <c r="T51" s="75">
        <f t="shared" si="10"/>
        <v>46</v>
      </c>
      <c r="U51" s="75">
        <f t="shared" si="10"/>
        <v>42</v>
      </c>
      <c r="V51" s="75">
        <f t="shared" si="10"/>
        <v>883</v>
      </c>
      <c r="W51" s="66">
        <f t="shared" si="8"/>
        <v>0.23493975903614461</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1460351</v>
      </c>
      <c r="G52" s="76">
        <f>G38+G41+G44+G47+G50</f>
        <v>1097755</v>
      </c>
      <c r="H52" s="76">
        <f t="shared" si="9"/>
        <v>677800</v>
      </c>
      <c r="I52" s="76">
        <f t="shared" si="9"/>
        <v>29404</v>
      </c>
      <c r="J52" s="76">
        <f t="shared" si="9"/>
        <v>2213</v>
      </c>
      <c r="K52" s="76">
        <f t="shared" si="9"/>
        <v>828495</v>
      </c>
      <c r="L52" s="67">
        <f>IFERROR(F52/G52-1,"n/a")</f>
        <v>0.33030685353289213</v>
      </c>
      <c r="M52" s="67">
        <f>IFERROR(F52/H52-1,"n/a")</f>
        <v>1.1545455886692237</v>
      </c>
      <c r="N52" s="67">
        <f>IFERROR(F52/I52-1,"n/a")</f>
        <v>48.665045572031019</v>
      </c>
      <c r="O52" s="67">
        <f>IFERROR(F52/J52-1,"n/a")</f>
        <v>658.89652056032537</v>
      </c>
      <c r="P52" s="63">
        <f>IFERROR(F52/K52-1,"n/a")</f>
        <v>0.76265517595157495</v>
      </c>
      <c r="Q52" s="76">
        <f t="shared" si="10"/>
        <v>4117288</v>
      </c>
      <c r="R52" s="76">
        <f t="shared" si="10"/>
        <v>3120200</v>
      </c>
      <c r="S52" s="76">
        <f t="shared" si="10"/>
        <v>1764775</v>
      </c>
      <c r="T52" s="76">
        <f t="shared" si="10"/>
        <v>59887</v>
      </c>
      <c r="U52" s="76">
        <f t="shared" si="10"/>
        <v>2213</v>
      </c>
      <c r="V52" s="76">
        <f t="shared" si="10"/>
        <v>2457357</v>
      </c>
      <c r="W52" s="67">
        <f t="shared" si="8"/>
        <v>0.3195590026280366</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B12" zoomScale="95" zoomScaleNormal="75" workbookViewId="0">
      <selection activeCell="C15" sqref="C15"/>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2">
      <c r="A4" s="9"/>
      <c r="B4" s="11" t="s">
        <v>7</v>
      </c>
      <c r="C4" s="26"/>
      <c r="D4" s="93" t="s">
        <v>47</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May</v>
      </c>
      <c r="G9" s="155"/>
      <c r="H9" s="155"/>
      <c r="I9" s="155"/>
      <c r="J9" s="155"/>
      <c r="K9" s="155"/>
      <c r="L9" s="155"/>
      <c r="M9" s="155"/>
      <c r="N9" s="155"/>
      <c r="O9" s="155"/>
      <c r="P9" s="156"/>
      <c r="Q9" s="157" t="str">
        <f>"January to "&amp; D4</f>
        <v>January to May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160</v>
      </c>
      <c r="G13" s="71">
        <v>99</v>
      </c>
      <c r="H13" s="71">
        <v>83</v>
      </c>
      <c r="I13" s="71">
        <v>0</v>
      </c>
      <c r="J13" s="71">
        <v>0</v>
      </c>
      <c r="K13" s="71">
        <v>90</v>
      </c>
      <c r="L13" s="64">
        <f>IFERROR(F13/G13-1,"n/a")</f>
        <v>0.61616161616161613</v>
      </c>
      <c r="M13" s="64">
        <f>IFERROR(F13/H13-1,"n/a")</f>
        <v>0.92771084337349397</v>
      </c>
      <c r="N13" s="64" t="str">
        <f>IFERROR(F13/I13-1,"n/a")</f>
        <v>n/a</v>
      </c>
      <c r="O13" s="64" t="str">
        <f>IFERROR(F13/J13-1,"n/a")</f>
        <v>n/a</v>
      </c>
      <c r="P13" s="60">
        <f>IFERROR(F13/K13-1,"n/a")</f>
        <v>0.77777777777777768</v>
      </c>
      <c r="Q13" s="68">
        <f>'Apr-24'!Q13+F13</f>
        <v>1049</v>
      </c>
      <c r="R13" s="68">
        <f>'Apr-24'!R13+G13</f>
        <v>758</v>
      </c>
      <c r="S13" s="68">
        <f>'Apr-24'!S13+H13</f>
        <v>749</v>
      </c>
      <c r="T13" s="68">
        <f>'Apr-24'!T13+I13</f>
        <v>0</v>
      </c>
      <c r="U13" s="68">
        <f>'Apr-24'!U13+J13</f>
        <v>551</v>
      </c>
      <c r="V13" s="68">
        <f>'Apr-24'!V13+K13</f>
        <v>735</v>
      </c>
      <c r="W13" s="64">
        <f>IFERROR(Q13/R13-1,"n/a")</f>
        <v>0.38390501319261205</v>
      </c>
      <c r="X13" s="64">
        <f>IFERROR(Q13/S13-1,"n/a")</f>
        <v>0.4005340453938584</v>
      </c>
      <c r="Y13" s="64" t="str">
        <f>IFERROR(Q13/T13-1,"n/a")</f>
        <v>n/a</v>
      </c>
      <c r="Z13" s="64">
        <f>IFERROR(Q13/U13-1,"n/a")</f>
        <v>0.90381125226860259</v>
      </c>
      <c r="AA13" s="60">
        <f>IFERROR(Q13/V13-1,"n/a")</f>
        <v>0.42721088435374144</v>
      </c>
      <c r="AB13" s="68">
        <v>1630</v>
      </c>
      <c r="AC13" s="68">
        <v>1486</v>
      </c>
      <c r="AD13" s="68">
        <v>522</v>
      </c>
      <c r="AE13" s="68">
        <v>551</v>
      </c>
      <c r="AF13" s="136">
        <v>1591</v>
      </c>
      <c r="AG13" s="123"/>
      <c r="AH13" s="123"/>
    </row>
    <row r="14" spans="1:34" s="124" customFormat="1" ht="10.8">
      <c r="A14" s="123"/>
      <c r="B14" s="128"/>
      <c r="C14" s="33"/>
      <c r="D14" s="26" t="s">
        <v>11</v>
      </c>
      <c r="E14" s="32"/>
      <c r="F14" s="71">
        <v>572153</v>
      </c>
      <c r="G14" s="71">
        <v>353242</v>
      </c>
      <c r="H14" s="71">
        <v>234968</v>
      </c>
      <c r="I14" s="71">
        <v>0</v>
      </c>
      <c r="J14" s="71">
        <v>0</v>
      </c>
      <c r="K14" s="71">
        <v>303053</v>
      </c>
      <c r="L14" s="64">
        <f>IFERROR(F14/G14-1,"n/a")</f>
        <v>0.61971962563908023</v>
      </c>
      <c r="M14" s="64">
        <f>IFERROR(F14/H14-1,"n/a")</f>
        <v>1.4350251949201591</v>
      </c>
      <c r="N14" s="64" t="str">
        <f>IFERROR(F14/I14-1,"n/a")</f>
        <v>n/a</v>
      </c>
      <c r="O14" s="64" t="str">
        <f>IFERROR(F14/J14-1,"n/a")</f>
        <v>n/a</v>
      </c>
      <c r="P14" s="60">
        <f>IFERROR(F14/K14-1,"n/a")</f>
        <v>0.88796349153448406</v>
      </c>
      <c r="Q14" s="68">
        <f>'Apr-24'!Q14+F14</f>
        <v>3381506</v>
      </c>
      <c r="R14" s="68">
        <f>'Apr-24'!R14+G14</f>
        <v>2341177</v>
      </c>
      <c r="S14" s="68">
        <f>'Apr-24'!S14+H14</f>
        <v>1292414</v>
      </c>
      <c r="T14" s="68">
        <f>'Apr-24'!T14+I14</f>
        <v>0</v>
      </c>
      <c r="U14" s="68">
        <f>'Apr-24'!U14+J14</f>
        <v>1092884</v>
      </c>
      <c r="V14" s="68">
        <f>'Apr-24'!V14+K14</f>
        <v>2148202</v>
      </c>
      <c r="W14" s="64">
        <f>IFERROR(Q14/R14-1,"n/a")</f>
        <v>0.44436153268206557</v>
      </c>
      <c r="X14" s="64">
        <f>IFERROR(Q14/S14-1,"n/a")</f>
        <v>1.6164263154066729</v>
      </c>
      <c r="Y14" s="64" t="str">
        <f>IFERROR(Q14/T14-1,"n/a")</f>
        <v>n/a</v>
      </c>
      <c r="Z14" s="64">
        <f>IFERROR(Q14/U14-1,"n/a")</f>
        <v>2.0941124584127868</v>
      </c>
      <c r="AA14" s="60">
        <f>IFERROR(Q14/V14-1,"n/a")</f>
        <v>0.57410988352119596</v>
      </c>
      <c r="AB14" s="68">
        <v>5232537</v>
      </c>
      <c r="AC14" s="68">
        <v>3592413</v>
      </c>
      <c r="AD14" s="68">
        <v>768312</v>
      </c>
      <c r="AE14" s="68">
        <v>1092884</v>
      </c>
      <c r="AF14" s="136">
        <v>4592479</v>
      </c>
      <c r="AG14" s="123"/>
      <c r="AH14" s="123"/>
    </row>
    <row r="15" spans="1:34" s="124" customFormat="1" ht="10.8">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179</v>
      </c>
      <c r="R16" s="68">
        <f>'Apr-24'!R16+G16</f>
        <v>143</v>
      </c>
      <c r="S16" s="68">
        <f>'Apr-24'!S16+H16</f>
        <v>163</v>
      </c>
      <c r="T16" s="68">
        <f>'Apr-24'!T16+I16</f>
        <v>34</v>
      </c>
      <c r="U16" s="68">
        <f>'Apr-24'!U16+J16</f>
        <v>10</v>
      </c>
      <c r="V16" s="68">
        <f>'Apr-24'!V16+K16</f>
        <v>145</v>
      </c>
      <c r="W16" s="64">
        <f>IFERROR(Q16/R16-1,"n/a")</f>
        <v>0.25174825174825166</v>
      </c>
      <c r="X16" s="64">
        <f>IFERROR(Q16/S16-1,"n/a")</f>
        <v>9.8159509202454087E-2</v>
      </c>
      <c r="Y16" s="64">
        <f>IFERROR(Q16/T16-1,"n/a")</f>
        <v>4.2647058823529411</v>
      </c>
      <c r="Z16" s="64">
        <f>IFERROR(Q16/U16-1,"n/a")</f>
        <v>16.899999999999999</v>
      </c>
      <c r="AA16" s="60">
        <f>IFERROR(Q16/V16-1,"n/a")</f>
        <v>0.23448275862068968</v>
      </c>
      <c r="AB16" s="68">
        <v>575</v>
      </c>
      <c r="AC16" s="68">
        <v>572</v>
      </c>
      <c r="AD16" s="68">
        <v>202</v>
      </c>
      <c r="AE16" s="68">
        <v>54</v>
      </c>
      <c r="AF16" s="136">
        <v>586</v>
      </c>
      <c r="AG16" s="123"/>
      <c r="AH16" s="123"/>
    </row>
    <row r="17" spans="1:34" s="124" customFormat="1" ht="10.8">
      <c r="A17" s="123"/>
      <c r="B17" s="128"/>
      <c r="C17" s="33"/>
      <c r="D17" s="26" t="s">
        <v>11</v>
      </c>
      <c r="E17" s="32"/>
      <c r="F17" s="71">
        <v>195939</v>
      </c>
      <c r="G17" s="71">
        <v>161083</v>
      </c>
      <c r="H17" s="71">
        <v>82038</v>
      </c>
      <c r="I17" s="71">
        <v>24481</v>
      </c>
      <c r="J17" s="71">
        <v>0</v>
      </c>
      <c r="K17" s="71">
        <v>165399</v>
      </c>
      <c r="L17" s="64">
        <f>IFERROR(F17/G17-1,"n/a")</f>
        <v>0.21638534171824464</v>
      </c>
      <c r="M17" s="64">
        <f>IFERROR(F17/H17-1,"n/a")</f>
        <v>1.3883931836466026</v>
      </c>
      <c r="N17" s="64">
        <f>IFERROR(F17/I17-1,"n/a")</f>
        <v>7.0037171684163226</v>
      </c>
      <c r="O17" s="64" t="str">
        <f>IFERROR(F17/J17-1,"n/a")</f>
        <v>n/a</v>
      </c>
      <c r="P17" s="60">
        <f>IFERROR(F17/K17-1,"n/a")</f>
        <v>0.18464440534706972</v>
      </c>
      <c r="Q17" s="68">
        <f>'Apr-24'!Q17+F17</f>
        <v>448592</v>
      </c>
      <c r="R17" s="68">
        <f>'Apr-24'!R17+G17</f>
        <v>351486</v>
      </c>
      <c r="S17" s="68">
        <f>'Apr-24'!S17+H17</f>
        <v>178913</v>
      </c>
      <c r="T17" s="68">
        <f>'Apr-24'!T17+I17</f>
        <v>40586</v>
      </c>
      <c r="U17" s="68">
        <f>'Apr-24'!U17+J17</f>
        <v>41113</v>
      </c>
      <c r="V17" s="68">
        <f>'Apr-24'!V17+K17</f>
        <v>393104</v>
      </c>
      <c r="W17" s="64">
        <f>IFERROR(Q17/R17-1,"n/a")</f>
        <v>0.27627273917026574</v>
      </c>
      <c r="X17" s="64">
        <f>IFERROR(Q17/S17-1,"n/a")</f>
        <v>1.5073191998345563</v>
      </c>
      <c r="Y17" s="64">
        <f>IFERROR(Q17/T17-1,"n/a")</f>
        <v>10.05287537574533</v>
      </c>
      <c r="Z17" s="64">
        <f>IFERROR(Q17/U17-1,"n/a")</f>
        <v>9.9111959720769587</v>
      </c>
      <c r="AA17" s="60">
        <f>IFERROR(Q17/V17-1,"n/a")</f>
        <v>0.14115348610037048</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6">
        <v>290</v>
      </c>
      <c r="AG19" s="123"/>
      <c r="AH19" s="123"/>
    </row>
    <row r="20" spans="1:34" s="124" customFormat="1" ht="10.8">
      <c r="A20" s="123"/>
      <c r="B20" s="128"/>
      <c r="C20" s="33"/>
      <c r="D20" s="26" t="s">
        <v>11</v>
      </c>
      <c r="E20" s="32"/>
      <c r="F20" s="71">
        <v>156895</v>
      </c>
      <c r="G20" s="71">
        <v>137318</v>
      </c>
      <c r="H20" s="71">
        <v>88575</v>
      </c>
      <c r="I20" s="71">
        <v>0</v>
      </c>
      <c r="J20" s="71">
        <v>0</v>
      </c>
      <c r="K20" s="71">
        <v>66376</v>
      </c>
      <c r="L20" s="64">
        <f>IFERROR(F20/G20-1,"n/a")</f>
        <v>0.14256688853609867</v>
      </c>
      <c r="M20" s="64">
        <f>IFERROR(F20/H20-1,"n/a")</f>
        <v>0.7713237369460908</v>
      </c>
      <c r="N20" s="64" t="str">
        <f>IFERROR(F20/I20-1,"n/a")</f>
        <v>n/a</v>
      </c>
      <c r="O20" s="64" t="str">
        <f>IFERROR(F20/J20-1,"n/a")</f>
        <v>n/a</v>
      </c>
      <c r="P20" s="60">
        <f>IFERROR(F20/K20-1,"n/a")</f>
        <v>1.3637308665782815</v>
      </c>
      <c r="Q20" s="68">
        <f>'Apr-24'!Q20+F20</f>
        <v>272491</v>
      </c>
      <c r="R20" s="68">
        <f>'Apr-24'!R20+G20</f>
        <v>224466</v>
      </c>
      <c r="S20" s="68">
        <f>'Apr-24'!S20+H20</f>
        <v>124236</v>
      </c>
      <c r="T20" s="68">
        <f>'Apr-24'!T20+I20</f>
        <v>0</v>
      </c>
      <c r="U20" s="68">
        <f>'Apr-24'!U20+J20</f>
        <v>1753</v>
      </c>
      <c r="V20" s="68">
        <f>'Apr-24'!V20+K20</f>
        <v>108923</v>
      </c>
      <c r="W20" s="64">
        <f>IFERROR(Q20/R20-1,"n/a")</f>
        <v>0.2139522243903309</v>
      </c>
      <c r="X20" s="64">
        <f>IFERROR(Q20/S20-1,"n/a")</f>
        <v>1.1933336553012008</v>
      </c>
      <c r="Y20" s="64" t="str">
        <f>IFERROR(Q20/T20-1,"n/a")</f>
        <v>n/a</v>
      </c>
      <c r="Z20" s="64">
        <f>IFERROR(Q20/U20-1,"n/a")</f>
        <v>154.44266970907017</v>
      </c>
      <c r="AA20" s="60">
        <f>IFERROR(Q20/V20-1,"n/a")</f>
        <v>1.5016846763309859</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148</v>
      </c>
      <c r="G22" s="71">
        <v>159</v>
      </c>
      <c r="H22" s="71">
        <v>107</v>
      </c>
      <c r="I22" s="71">
        <v>0</v>
      </c>
      <c r="J22" s="71">
        <v>0</v>
      </c>
      <c r="K22" s="71">
        <v>113</v>
      </c>
      <c r="L22" s="64">
        <f>IFERROR(F22/G22-1,"n/a")</f>
        <v>-6.9182389937106903E-2</v>
      </c>
      <c r="M22" s="64">
        <f>IFERROR(F22/H22-1,"n/a")</f>
        <v>0.38317757009345788</v>
      </c>
      <c r="N22" s="64" t="str">
        <f>IFERROR(F22/I22-1,"n/a")</f>
        <v>n/a</v>
      </c>
      <c r="O22" s="64" t="str">
        <f>IFERROR(F22/J22-1,"n/a")</f>
        <v>n/a</v>
      </c>
      <c r="P22" s="60">
        <f>IFERROR(F22/K22-1,"n/a")</f>
        <v>0.30973451327433632</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6">
        <v>827</v>
      </c>
      <c r="AG22" s="123"/>
      <c r="AH22" s="123"/>
    </row>
    <row r="23" spans="1:34" s="124" customFormat="1" ht="10.8">
      <c r="A23" s="123"/>
      <c r="B23" s="128"/>
      <c r="C23" s="33"/>
      <c r="D23" s="26" t="s">
        <v>11</v>
      </c>
      <c r="E23" s="32"/>
      <c r="F23" s="71">
        <v>429131</v>
      </c>
      <c r="G23" s="71">
        <v>390316</v>
      </c>
      <c r="H23" s="71">
        <v>173929</v>
      </c>
      <c r="I23" s="71">
        <v>0</v>
      </c>
      <c r="J23" s="71">
        <v>0</v>
      </c>
      <c r="K23" s="71">
        <v>300445</v>
      </c>
      <c r="L23" s="64">
        <f>IFERROR(F23/G23-1,"n/a")</f>
        <v>9.9445065024236667E-2</v>
      </c>
      <c r="M23" s="64">
        <f>IFERROR(F23/H23-1,"n/a")</f>
        <v>1.4672768773465035</v>
      </c>
      <c r="N23" s="64" t="str">
        <f>IFERROR(F23/I23-1,"n/a")</f>
        <v>n/a</v>
      </c>
      <c r="O23" s="64" t="str">
        <f>IFERROR(F23/J23-1,"n/a")</f>
        <v>n/a</v>
      </c>
      <c r="P23" s="60">
        <f>IFERROR(F23/K23-1,"n/a")</f>
        <v>0.42831799497412182</v>
      </c>
      <c r="Q23" s="68">
        <f>'Apr-24'!Q23+F23</f>
        <v>1773821</v>
      </c>
      <c r="R23" s="68">
        <f>'Apr-24'!R23+G23</f>
        <v>1579293</v>
      </c>
      <c r="S23" s="68">
        <f>'Apr-24'!S23+H23</f>
        <v>358192</v>
      </c>
      <c r="T23" s="68">
        <f>'Apr-24'!T23+I23</f>
        <v>0</v>
      </c>
      <c r="U23" s="68">
        <f>'Apr-24'!U23+J23</f>
        <v>140552</v>
      </c>
      <c r="V23" s="68">
        <f>'Apr-24'!V23+K23</f>
        <v>765085</v>
      </c>
      <c r="W23" s="64">
        <f>IFERROR(Q23/R23-1,"n/a")</f>
        <v>0.12317410385533267</v>
      </c>
      <c r="X23" s="64">
        <f>IFERROR(Q23/S23-1,"n/a")</f>
        <v>3.9521513601643807</v>
      </c>
      <c r="Y23" s="64" t="str">
        <f>IFERROR(Q23/T23-1,"n/a")</f>
        <v>n/a</v>
      </c>
      <c r="Z23" s="64">
        <f>IFERROR(Q23/U23-1,"n/a")</f>
        <v>11.620389606693609</v>
      </c>
      <c r="AA23" s="60">
        <f>IFERROR(Q23/V23-1,"n/a")</f>
        <v>1.3184626544763001</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8">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493</v>
      </c>
      <c r="G27" s="75">
        <f t="shared" si="0"/>
        <v>430</v>
      </c>
      <c r="H27" s="75">
        <f t="shared" si="0"/>
        <v>352</v>
      </c>
      <c r="I27" s="75">
        <f t="shared" si="0"/>
        <v>18</v>
      </c>
      <c r="J27" s="75">
        <f t="shared" si="0"/>
        <v>0</v>
      </c>
      <c r="K27" s="75">
        <f t="shared" si="0"/>
        <v>313</v>
      </c>
      <c r="L27" s="66">
        <f>IFERROR(F27/G27-1,"n/a")</f>
        <v>0.14651162790697669</v>
      </c>
      <c r="M27" s="66">
        <f>IFERROR(F27/H27-1,"n/a")</f>
        <v>0.40056818181818188</v>
      </c>
      <c r="N27" s="66">
        <f>IFERROR(F27/I27-1,"n/a")</f>
        <v>26.388888888888889</v>
      </c>
      <c r="O27" s="66" t="str">
        <f>IFERROR(F27/J27-1,"n/a")</f>
        <v>n/a</v>
      </c>
      <c r="P27" s="62">
        <f>IFERROR(F27/K27-1,"n/a")</f>
        <v>0.57507987220447276</v>
      </c>
      <c r="Q27" s="75">
        <f t="shared" ref="Q27:V28" si="1">Q13+Q16+Q19+Q22+Q25</f>
        <v>2001</v>
      </c>
      <c r="R27" s="75">
        <f t="shared" si="1"/>
        <v>1682</v>
      </c>
      <c r="S27" s="75">
        <f t="shared" si="1"/>
        <v>1311</v>
      </c>
      <c r="T27" s="75">
        <f t="shared" si="1"/>
        <v>37</v>
      </c>
      <c r="U27" s="75">
        <f t="shared" si="1"/>
        <v>607</v>
      </c>
      <c r="V27" s="75">
        <f t="shared" si="1"/>
        <v>1239</v>
      </c>
      <c r="W27" s="66">
        <f>IFERROR(Q27/R27-1,"n/a")</f>
        <v>0.18965517241379315</v>
      </c>
      <c r="X27" s="66">
        <f>IFERROR(Q27/S27-1,"n/a")</f>
        <v>0.52631578947368429</v>
      </c>
      <c r="Y27" s="66">
        <f>IFERROR(Q27/T27-1,"n/a")</f>
        <v>53.081081081081081</v>
      </c>
      <c r="Z27" s="66">
        <f>IFERROR(Q27/U27-1,"n/a")</f>
        <v>2.2965403624382206</v>
      </c>
      <c r="AA27" s="62">
        <f>IFERROR(Q27/V27-1,"n/a")</f>
        <v>0.61501210653753025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1362424</v>
      </c>
      <c r="G28" s="76">
        <f t="shared" si="0"/>
        <v>1044083</v>
      </c>
      <c r="H28" s="76">
        <f t="shared" si="0"/>
        <v>579510</v>
      </c>
      <c r="I28" s="76">
        <f t="shared" si="0"/>
        <v>24481</v>
      </c>
      <c r="J28" s="76">
        <f t="shared" si="0"/>
        <v>0</v>
      </c>
      <c r="K28" s="76">
        <f t="shared" si="0"/>
        <v>837624</v>
      </c>
      <c r="L28" s="67">
        <f>IFERROR(F28/G28-1,"n/a")</f>
        <v>0.30490008936071167</v>
      </c>
      <c r="M28" s="67">
        <f>IFERROR(F28/H28-1,"n/a")</f>
        <v>1.3509930803609946</v>
      </c>
      <c r="N28" s="67">
        <f>IFERROR(F28/I28-1,"n/a")</f>
        <v>54.652301785057801</v>
      </c>
      <c r="O28" s="67" t="str">
        <f>IFERROR(F28/J28-1,"n/a")</f>
        <v>n/a</v>
      </c>
      <c r="P28" s="63">
        <f>IFERROR(F28/K28-1,"n/a")</f>
        <v>0.62653410121964037</v>
      </c>
      <c r="Q28" s="76">
        <f t="shared" si="1"/>
        <v>5888847</v>
      </c>
      <c r="R28" s="76">
        <f t="shared" si="1"/>
        <v>4500804</v>
      </c>
      <c r="S28" s="76">
        <f t="shared" si="1"/>
        <v>1954680</v>
      </c>
      <c r="T28" s="76">
        <f t="shared" si="1"/>
        <v>40586</v>
      </c>
      <c r="U28" s="76">
        <f t="shared" si="1"/>
        <v>1276302</v>
      </c>
      <c r="V28" s="76">
        <f t="shared" si="1"/>
        <v>3418724</v>
      </c>
      <c r="W28" s="67">
        <f>IFERROR(Q28/R28-1,"n/a")</f>
        <v>0.30839889939664111</v>
      </c>
      <c r="X28" s="67">
        <f>IFERROR(Q28/S28-1,"n/a")</f>
        <v>2.012691079869851</v>
      </c>
      <c r="Y28" s="67">
        <f>IFERROR(Q28/T28-1,"n/a")</f>
        <v>144.09552555068251</v>
      </c>
      <c r="Z28" s="67">
        <f>IFERROR(Q28/U28-1,"n/a")</f>
        <v>3.6139918295199722</v>
      </c>
      <c r="AA28" s="63">
        <f>IFERROR(Q28/V28-1,"n/a")</f>
        <v>0.72252776181990708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May</v>
      </c>
      <c r="G33" s="158"/>
      <c r="H33" s="158"/>
      <c r="I33" s="158"/>
      <c r="J33" s="158"/>
      <c r="K33" s="158"/>
      <c r="L33" s="158"/>
      <c r="M33" s="158"/>
      <c r="N33" s="158"/>
      <c r="O33" s="158"/>
      <c r="P33" s="159"/>
      <c r="Q33" s="161" t="s">
        <v>133</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160</v>
      </c>
      <c r="G37" s="74">
        <f t="shared" si="3"/>
        <v>99</v>
      </c>
      <c r="H37" s="74">
        <f t="shared" si="3"/>
        <v>83</v>
      </c>
      <c r="I37" s="74">
        <f t="shared" si="3"/>
        <v>0</v>
      </c>
      <c r="J37" s="74">
        <f t="shared" si="3"/>
        <v>0</v>
      </c>
      <c r="K37" s="74">
        <f t="shared" si="3"/>
        <v>90</v>
      </c>
      <c r="L37" s="64">
        <f>IFERROR(F37/G37-1,"n/a")</f>
        <v>0.61616161616161613</v>
      </c>
      <c r="M37" s="64">
        <f>IFERROR(F37/H37-1,"n/a")</f>
        <v>0.92771084337349397</v>
      </c>
      <c r="N37" s="64" t="str">
        <f>IFERROR(F37/I37-1,"n/a")</f>
        <v>n/a</v>
      </c>
      <c r="O37" s="64" t="str">
        <f>IFERROR(F37/J37-1,"n/a")</f>
        <v>n/a</v>
      </c>
      <c r="P37" s="60">
        <f>IFERROR(F37/K37-1,"n/a")</f>
        <v>0.77777777777777768</v>
      </c>
      <c r="Q37" s="74">
        <f>'Apr-24'!Q37+F37</f>
        <v>346</v>
      </c>
      <c r="R37" s="74">
        <f>'Apr-24'!R37+G37</f>
        <v>228</v>
      </c>
      <c r="S37" s="74">
        <f>'Apr-24'!S37+H37</f>
        <v>219</v>
      </c>
      <c r="T37" s="74">
        <f>'Apr-24'!T37+I37</f>
        <v>0</v>
      </c>
      <c r="U37" s="74">
        <f>'Apr-24'!U37+J37</f>
        <v>42</v>
      </c>
      <c r="V37" s="74">
        <f>'Apr-24'!V37+K37</f>
        <v>219</v>
      </c>
      <c r="W37" s="120">
        <f>IFERROR(Q37/R37-1,"n/a")</f>
        <v>0.51754385964912286</v>
      </c>
      <c r="X37" s="120">
        <f>IFERROR(R37/S37-1,"n/a")</f>
        <v>4.1095890410958846E-2</v>
      </c>
      <c r="Y37" s="120" t="str">
        <f>IFERROR(R37/T37-1,"n/a")</f>
        <v>n/a</v>
      </c>
      <c r="Z37" s="120">
        <f>IFERROR(R37/U37-1,"n/a")</f>
        <v>4.4285714285714288</v>
      </c>
      <c r="AA37" s="121">
        <f>IFERROR(R37/V37-1,"n/a")</f>
        <v>4.1095890410958846E-2</v>
      </c>
      <c r="AB37" s="150"/>
      <c r="AC37" s="89">
        <v>1486</v>
      </c>
      <c r="AD37" s="89">
        <v>1052</v>
      </c>
      <c r="AE37" s="70">
        <v>551</v>
      </c>
      <c r="AF37" s="78">
        <v>1584</v>
      </c>
      <c r="AH37" s="123"/>
    </row>
    <row r="38" spans="1:34" s="124" customFormat="1" ht="10.199999999999999">
      <c r="A38" s="123"/>
      <c r="B38" s="123"/>
      <c r="C38" s="33"/>
      <c r="D38" s="26" t="s">
        <v>11</v>
      </c>
      <c r="E38" s="32"/>
      <c r="F38" s="74">
        <f t="shared" si="3"/>
        <v>572153</v>
      </c>
      <c r="G38" s="74">
        <f t="shared" si="3"/>
        <v>353242</v>
      </c>
      <c r="H38" s="74">
        <f t="shared" si="3"/>
        <v>234968</v>
      </c>
      <c r="I38" s="74">
        <f t="shared" si="3"/>
        <v>0</v>
      </c>
      <c r="J38" s="74">
        <f t="shared" si="3"/>
        <v>0</v>
      </c>
      <c r="K38" s="74">
        <f t="shared" si="3"/>
        <v>303053</v>
      </c>
      <c r="L38" s="64">
        <f>IFERROR(F38/G38-1,"n/a")</f>
        <v>0.61971962563908023</v>
      </c>
      <c r="M38" s="64">
        <f>IFERROR(F38/H38-1,"n/a")</f>
        <v>1.4350251949201591</v>
      </c>
      <c r="N38" s="64" t="str">
        <f>IFERROR(F38/I38-1,"n/a")</f>
        <v>n/a</v>
      </c>
      <c r="O38" s="64" t="str">
        <f>IFERROR(F38/J38-1,"n/a")</f>
        <v>n/a</v>
      </c>
      <c r="P38" s="60">
        <f>IFERROR(F38/K38-1,"n/a")</f>
        <v>0.88796349153448406</v>
      </c>
      <c r="Q38" s="74">
        <f>'Apr-24'!Q38+F38</f>
        <v>1231264</v>
      </c>
      <c r="R38" s="74">
        <f>'Apr-24'!R38+G38</f>
        <v>802993</v>
      </c>
      <c r="S38" s="74">
        <f>'Apr-24'!S38+H38</f>
        <v>532756</v>
      </c>
      <c r="T38" s="74">
        <f>'Apr-24'!T38+I38</f>
        <v>0</v>
      </c>
      <c r="U38" s="74">
        <f>'Apr-24'!U38+J38</f>
        <v>0</v>
      </c>
      <c r="V38" s="74">
        <f>'Apr-24'!V38+K38</f>
        <v>697098</v>
      </c>
      <c r="W38" s="120">
        <f>IFERROR(Q38/R38-1,"n/a")</f>
        <v>0.53334337908300578</v>
      </c>
      <c r="X38" s="120">
        <f>IFERROR(R38/S38-1,"n/a")</f>
        <v>0.50724346605200132</v>
      </c>
      <c r="Y38" s="120" t="str">
        <f>IFERROR(R38/T38-1,"n/a")</f>
        <v>n/a</v>
      </c>
      <c r="Z38" s="120" t="str">
        <f>IFERROR(R38/U38-1,"n/a")</f>
        <v>n/a</v>
      </c>
      <c r="AA38" s="121">
        <f>IFERROR(R38/V38-1,"n/a")</f>
        <v>0.15190834000384457</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143</v>
      </c>
      <c r="R40" s="74">
        <f>'Apr-24'!R40+G40</f>
        <v>116</v>
      </c>
      <c r="S40" s="74">
        <f>'Apr-24'!S40+H40</f>
        <v>127</v>
      </c>
      <c r="T40" s="74">
        <f>'Apr-24'!T40+I40</f>
        <v>22</v>
      </c>
      <c r="U40" s="74">
        <f>'Apr-24'!U40+J40</f>
        <v>0</v>
      </c>
      <c r="V40" s="74">
        <f>'Apr-24'!V40+K40</f>
        <v>122</v>
      </c>
      <c r="W40" s="120">
        <f>IFERROR(Q40/R40-1,"n/a")</f>
        <v>0.23275862068965525</v>
      </c>
      <c r="X40" s="120">
        <f>IFERROR(R40/S40-1,"n/a")</f>
        <v>-8.6614173228346414E-2</v>
      </c>
      <c r="Y40" s="120">
        <f>IFERROR(R40/T40-1,"n/a")</f>
        <v>4.2727272727272725</v>
      </c>
      <c r="Z40" s="120" t="str">
        <f>IFERROR(R40/U40-1,"n/a")</f>
        <v>n/a</v>
      </c>
      <c r="AA40" s="121">
        <f>IFERROR(R40/V40-1,"n/a")</f>
        <v>-4.9180327868852514E-2</v>
      </c>
      <c r="AB40" s="150"/>
      <c r="AC40" s="89">
        <v>563</v>
      </c>
      <c r="AD40" s="89">
        <v>226</v>
      </c>
      <c r="AE40" s="70">
        <v>66</v>
      </c>
      <c r="AF40" s="78">
        <v>573</v>
      </c>
      <c r="AH40" s="123"/>
    </row>
    <row r="41" spans="1:34" s="124" customFormat="1" ht="10.199999999999999">
      <c r="A41" s="123"/>
      <c r="B41" s="123"/>
      <c r="C41" s="33"/>
      <c r="D41" s="26" t="s">
        <v>11</v>
      </c>
      <c r="E41" s="32"/>
      <c r="F41" s="74">
        <f t="shared" si="4"/>
        <v>195939</v>
      </c>
      <c r="G41" s="74">
        <f t="shared" si="4"/>
        <v>161083</v>
      </c>
      <c r="H41" s="74">
        <f t="shared" si="4"/>
        <v>82038</v>
      </c>
      <c r="I41" s="74">
        <f t="shared" si="4"/>
        <v>24481</v>
      </c>
      <c r="J41" s="74">
        <f t="shared" si="4"/>
        <v>0</v>
      </c>
      <c r="K41" s="74">
        <f t="shared" si="4"/>
        <v>165399</v>
      </c>
      <c r="L41" s="64">
        <f>IFERROR(F41/G41-1,"n/a")</f>
        <v>0.21638534171824464</v>
      </c>
      <c r="M41" s="64">
        <f>IFERROR(F41/H41-1,"n/a")</f>
        <v>1.3883931836466026</v>
      </c>
      <c r="N41" s="64">
        <f>IFERROR(F41/I41-1,"n/a")</f>
        <v>7.0037171684163226</v>
      </c>
      <c r="O41" s="64" t="str">
        <f>IFERROR(F41/J41-1,"n/a")</f>
        <v>n/a</v>
      </c>
      <c r="P41" s="60">
        <f>IFERROR(F41/K41-1,"n/a")</f>
        <v>0.18464440534706972</v>
      </c>
      <c r="Q41" s="74">
        <f>'Apr-24'!Q41+F41</f>
        <v>319720</v>
      </c>
      <c r="R41" s="74">
        <f>'Apr-24'!R41+G41</f>
        <v>268431</v>
      </c>
      <c r="S41" s="74">
        <f>'Apr-24'!S41+H41</f>
        <v>142405</v>
      </c>
      <c r="T41" s="74">
        <f>'Apr-24'!T41+I41</f>
        <v>30483</v>
      </c>
      <c r="U41" s="74">
        <f>'Apr-24'!U41+J41</f>
        <v>0</v>
      </c>
      <c r="V41" s="74">
        <f>'Apr-24'!V41+K41</f>
        <v>312730</v>
      </c>
      <c r="W41" s="120">
        <f>IFERROR(Q41/R41-1,"n/a")</f>
        <v>0.19106958585260281</v>
      </c>
      <c r="X41" s="120">
        <f>IFERROR(R41/S41-1,"n/a")</f>
        <v>0.88498297110354263</v>
      </c>
      <c r="Y41" s="120">
        <f>IFERROR(R41/T41-1,"n/a")</f>
        <v>7.8059246137191227</v>
      </c>
      <c r="Z41" s="120" t="str">
        <f>IFERROR(R41/U41-1,"n/a")</f>
        <v>n/a</v>
      </c>
      <c r="AA41" s="121">
        <f>IFERROR(R41/V41-1,"n/a")</f>
        <v>-0.14165254372781633</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50"/>
      <c r="AC43" s="89">
        <v>669</v>
      </c>
      <c r="AD43" s="89">
        <v>59</v>
      </c>
      <c r="AE43" s="70">
        <v>9</v>
      </c>
      <c r="AF43" s="78">
        <v>287</v>
      </c>
      <c r="AH43" s="123"/>
    </row>
    <row r="44" spans="1:34" s="124" customFormat="1" ht="10.199999999999999">
      <c r="A44" s="123"/>
      <c r="B44" s="123"/>
      <c r="C44" s="33"/>
      <c r="D44" s="26" t="s">
        <v>11</v>
      </c>
      <c r="E44" s="32"/>
      <c r="F44" s="74">
        <f t="shared" si="5"/>
        <v>156895</v>
      </c>
      <c r="G44" s="74">
        <f t="shared" si="5"/>
        <v>137318</v>
      </c>
      <c r="H44" s="74">
        <f t="shared" si="5"/>
        <v>88575</v>
      </c>
      <c r="I44" s="74">
        <f t="shared" si="5"/>
        <v>0</v>
      </c>
      <c r="J44" s="74">
        <f t="shared" si="5"/>
        <v>0</v>
      </c>
      <c r="K44" s="74">
        <f t="shared" si="5"/>
        <v>66376</v>
      </c>
      <c r="L44" s="64">
        <f>IFERROR(F44/G44-1,"n/a")</f>
        <v>0.14256688853609867</v>
      </c>
      <c r="M44" s="64">
        <f>IFERROR(F44/H44-1,"n/a")</f>
        <v>0.7713237369460908</v>
      </c>
      <c r="N44" s="64" t="str">
        <f>IFERROR(F44/I44-1,"n/a")</f>
        <v>n/a</v>
      </c>
      <c r="O44" s="64" t="str">
        <f>IFERROR(F44/J44-1,"n/a")</f>
        <v>n/a</v>
      </c>
      <c r="P44" s="60">
        <f>IFERROR(F44/K44-1,"n/a")</f>
        <v>1.3637308665782815</v>
      </c>
      <c r="Q44" s="74">
        <f>'Apr-24'!Q44+F44</f>
        <v>232750</v>
      </c>
      <c r="R44" s="74">
        <f>'Apr-24'!R44+G44</f>
        <v>203620</v>
      </c>
      <c r="S44" s="74">
        <f>'Apr-24'!S44+H44</f>
        <v>121151</v>
      </c>
      <c r="T44" s="74">
        <f>'Apr-24'!T44+I44</f>
        <v>0</v>
      </c>
      <c r="U44" s="74">
        <f>'Apr-24'!U44+J44</f>
        <v>0</v>
      </c>
      <c r="V44" s="74">
        <f>'Apr-24'!V44+K44</f>
        <v>102439</v>
      </c>
      <c r="W44" s="120">
        <f>IFERROR(Q44/R44-1,"n/a")</f>
        <v>0.14306060308417634</v>
      </c>
      <c r="X44" s="120">
        <f>IFERROR(R44/S44-1,"n/a")</f>
        <v>0.6807124992777609</v>
      </c>
      <c r="Y44" s="120" t="str">
        <f>IFERROR(R44/T44-1,"n/a")</f>
        <v>n/a</v>
      </c>
      <c r="Z44" s="120" t="str">
        <f>IFERROR(R44/U44-1,"n/a")</f>
        <v>n/a</v>
      </c>
      <c r="AA44" s="121">
        <f>IFERROR(R44/V44-1,"n/a")</f>
        <v>0.98771952088560022</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148</v>
      </c>
      <c r="G46" s="74">
        <f t="shared" si="6"/>
        <v>159</v>
      </c>
      <c r="H46" s="74">
        <f t="shared" si="6"/>
        <v>107</v>
      </c>
      <c r="I46" s="74">
        <f t="shared" si="6"/>
        <v>0</v>
      </c>
      <c r="J46" s="74">
        <f t="shared" si="6"/>
        <v>0</v>
      </c>
      <c r="K46" s="74">
        <f t="shared" si="6"/>
        <v>113</v>
      </c>
      <c r="L46" s="64">
        <f>IFERROR(F46/G46-1,"n/a")</f>
        <v>-6.9182389937106903E-2</v>
      </c>
      <c r="M46" s="64">
        <f>IFERROR(F46/H46-1,"n/a")</f>
        <v>0.38317757009345788</v>
      </c>
      <c r="N46" s="64" t="str">
        <f>IFERROR(F46/I46-1,"n/a")</f>
        <v>n/a</v>
      </c>
      <c r="O46" s="64" t="str">
        <f>IFERROR(F46/J46-1,"n/a")</f>
        <v>n/a</v>
      </c>
      <c r="P46" s="60">
        <f>IFERROR(F46/K46-1,"n/a")</f>
        <v>0.30973451327433632</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50"/>
      <c r="AC46" s="89">
        <v>1129</v>
      </c>
      <c r="AD46" s="89">
        <v>336</v>
      </c>
      <c r="AE46" s="84">
        <v>43</v>
      </c>
      <c r="AF46" s="78">
        <v>781</v>
      </c>
      <c r="AH46" s="123"/>
    </row>
    <row r="47" spans="1:34" s="124" customFormat="1" ht="10.199999999999999">
      <c r="A47" s="123"/>
      <c r="B47" s="123"/>
      <c r="C47" s="33"/>
      <c r="D47" s="26" t="s">
        <v>11</v>
      </c>
      <c r="E47" s="32"/>
      <c r="F47" s="74">
        <f t="shared" si="6"/>
        <v>429131</v>
      </c>
      <c r="G47" s="74">
        <f t="shared" si="6"/>
        <v>390316</v>
      </c>
      <c r="H47" s="74">
        <f t="shared" si="6"/>
        <v>173929</v>
      </c>
      <c r="I47" s="74">
        <f t="shared" si="6"/>
        <v>0</v>
      </c>
      <c r="J47" s="74">
        <f t="shared" si="6"/>
        <v>0</v>
      </c>
      <c r="K47" s="74">
        <f t="shared" si="6"/>
        <v>300445</v>
      </c>
      <c r="L47" s="64">
        <f>IFERROR(F47/G47-1,"n/a")</f>
        <v>9.9445065024236667E-2</v>
      </c>
      <c r="M47" s="64">
        <f>IFERROR(F47/H47-1,"n/a")</f>
        <v>1.4672768773465035</v>
      </c>
      <c r="N47" s="64" t="str">
        <f>IFERROR(F47/I47-1,"n/a")</f>
        <v>n/a</v>
      </c>
      <c r="O47" s="64" t="str">
        <f>IFERROR(F47/J47-1,"n/a")</f>
        <v>n/a</v>
      </c>
      <c r="P47" s="60">
        <f>IFERROR(F47/K47-1,"n/a")</f>
        <v>0.42831799497412182</v>
      </c>
      <c r="Q47" s="74">
        <f>'Apr-24'!Q47+F47</f>
        <v>860766</v>
      </c>
      <c r="R47" s="74">
        <f>'Apr-24'!R47+G47</f>
        <v>743019</v>
      </c>
      <c r="S47" s="74">
        <f>'Apr-24'!S47+H47</f>
        <v>289738</v>
      </c>
      <c r="T47" s="74">
        <f>'Apr-24'!T47+I47</f>
        <v>0</v>
      </c>
      <c r="U47" s="74">
        <f>'Apr-24'!U47+J47</f>
        <v>0</v>
      </c>
      <c r="V47" s="74">
        <f>'Apr-24'!V47+K47</f>
        <v>513185</v>
      </c>
      <c r="W47" s="120">
        <f>IFERROR(Q47/R47-1,"n/a")</f>
        <v>0.15847104851962057</v>
      </c>
      <c r="X47" s="120">
        <f>IFERROR(R47/S47-1,"n/a")</f>
        <v>1.5644513318929514</v>
      </c>
      <c r="Y47" s="120" t="str">
        <f>IFERROR(R47/T47-1,"n/a")</f>
        <v>n/a</v>
      </c>
      <c r="Z47" s="120" t="str">
        <f>IFERROR(R47/U47-1,"n/a")</f>
        <v>n/a</v>
      </c>
      <c r="AA47" s="121">
        <f>IFERROR(R47/V47-1,"n/a")</f>
        <v>0.44785798493720597</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50"/>
      <c r="AC49" s="89">
        <v>9</v>
      </c>
      <c r="AD49" s="68">
        <v>0</v>
      </c>
      <c r="AE49" s="68">
        <v>0</v>
      </c>
      <c r="AF49" s="78">
        <v>16</v>
      </c>
      <c r="AH49" s="123"/>
    </row>
    <row r="50" spans="3:34" s="124" customFormat="1" ht="10.199999999999999">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50"/>
      <c r="AC50" s="82">
        <v>15637</v>
      </c>
      <c r="AD50" s="68">
        <v>0</v>
      </c>
      <c r="AE50" s="68">
        <v>0</v>
      </c>
      <c r="AF50" s="78">
        <v>20248</v>
      </c>
      <c r="AH50" s="123"/>
    </row>
    <row r="51" spans="3:34" s="124" customFormat="1" ht="10.8" thickBot="1">
      <c r="C51" s="35" t="s">
        <v>12</v>
      </c>
      <c r="D51" s="36"/>
      <c r="E51" s="37"/>
      <c r="F51" s="75">
        <f>F37+F40+F43+F46+F49</f>
        <v>493</v>
      </c>
      <c r="G51" s="75">
        <f>G37+G40+G43+G46+G49</f>
        <v>430</v>
      </c>
      <c r="H51" s="75">
        <f t="shared" ref="H51:K52" si="9">H37+H40+H43+H46+H49</f>
        <v>352</v>
      </c>
      <c r="I51" s="75">
        <f t="shared" si="9"/>
        <v>18</v>
      </c>
      <c r="J51" s="75">
        <f t="shared" si="9"/>
        <v>0</v>
      </c>
      <c r="K51" s="75">
        <f t="shared" si="9"/>
        <v>313</v>
      </c>
      <c r="L51" s="66">
        <f>IFERROR(F51/G51-1,"n/a")</f>
        <v>0.14651162790697669</v>
      </c>
      <c r="M51" s="66">
        <f>IFERROR(F51/H51-1,"n/a")</f>
        <v>0.40056818181818188</v>
      </c>
      <c r="N51" s="66">
        <f>IFERROR(F51/I51-1,"n/a")</f>
        <v>26.388888888888889</v>
      </c>
      <c r="O51" s="66" t="str">
        <f>IFERROR(F51/J51-1,"n/a")</f>
        <v>n/a</v>
      </c>
      <c r="P51" s="62">
        <f>IFERROR(F51/K51-1,"n/a")</f>
        <v>0.57507987220447276</v>
      </c>
      <c r="Q51" s="75">
        <f t="shared" ref="Q51:V52" si="10">Q37+Q40+Q43+Q46+Q49</f>
        <v>976</v>
      </c>
      <c r="R51" s="75">
        <f t="shared" si="10"/>
        <v>815</v>
      </c>
      <c r="S51" s="75">
        <f>S37+S40+S43+S46+S49</f>
        <v>680</v>
      </c>
      <c r="T51" s="75">
        <f t="shared" si="10"/>
        <v>25</v>
      </c>
      <c r="U51" s="75">
        <f t="shared" si="10"/>
        <v>42</v>
      </c>
      <c r="V51" s="75">
        <f t="shared" si="10"/>
        <v>605</v>
      </c>
      <c r="W51" s="66">
        <f t="shared" si="8"/>
        <v>0.19754601226993862</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1362424</v>
      </c>
      <c r="G52" s="76">
        <f>G38+G41+G44+G47+G50</f>
        <v>1044083</v>
      </c>
      <c r="H52" s="76">
        <f t="shared" si="9"/>
        <v>579510</v>
      </c>
      <c r="I52" s="76">
        <f t="shared" si="9"/>
        <v>24481</v>
      </c>
      <c r="J52" s="76">
        <f t="shared" si="9"/>
        <v>0</v>
      </c>
      <c r="K52" s="76">
        <f t="shared" si="9"/>
        <v>837624</v>
      </c>
      <c r="L52" s="67">
        <f>IFERROR(F52/G52-1,"n/a")</f>
        <v>0.30490008936071167</v>
      </c>
      <c r="M52" s="67">
        <f>IFERROR(F52/H52-1,"n/a")</f>
        <v>1.3509930803609946</v>
      </c>
      <c r="N52" s="67">
        <f>IFERROR(F52/I52-1,"n/a")</f>
        <v>54.652301785057801</v>
      </c>
      <c r="O52" s="67" t="str">
        <f>IFERROR(F52/J52-1,"n/a")</f>
        <v>n/a</v>
      </c>
      <c r="P52" s="63">
        <f>IFERROR(F52/K52-1,"n/a")</f>
        <v>0.62653410121964037</v>
      </c>
      <c r="Q52" s="76">
        <f t="shared" si="10"/>
        <v>2656937</v>
      </c>
      <c r="R52" s="76">
        <f t="shared" si="10"/>
        <v>2022445</v>
      </c>
      <c r="S52" s="76">
        <f t="shared" si="10"/>
        <v>1086975</v>
      </c>
      <c r="T52" s="76">
        <f t="shared" si="10"/>
        <v>30483</v>
      </c>
      <c r="U52" s="76">
        <f t="shared" si="10"/>
        <v>0</v>
      </c>
      <c r="V52" s="76">
        <f t="shared" si="10"/>
        <v>1628862</v>
      </c>
      <c r="W52" s="67">
        <f t="shared" si="8"/>
        <v>0.31372521873277148</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L21" zoomScale="119" zoomScaleNormal="50" workbookViewId="0">
      <selection activeCell="F23" sqref="F23"/>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2">
      <c r="A4" s="9"/>
      <c r="B4" s="11" t="s">
        <v>7</v>
      </c>
      <c r="C4" s="26"/>
      <c r="D4" s="93" t="s">
        <v>45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6">
        <v>1591</v>
      </c>
      <c r="AG13" s="123"/>
      <c r="AH13" s="123"/>
    </row>
    <row r="14" spans="1:34" s="124" customFormat="1" ht="10.8">
      <c r="A14" s="123"/>
      <c r="B14" s="128"/>
      <c r="C14" s="33"/>
      <c r="D14" s="26" t="s">
        <v>11</v>
      </c>
      <c r="E14" s="32"/>
      <c r="F14" s="71">
        <v>659111</v>
      </c>
      <c r="G14" s="71">
        <v>449751</v>
      </c>
      <c r="H14" s="71">
        <v>297788</v>
      </c>
      <c r="I14" s="71">
        <v>0</v>
      </c>
      <c r="J14" s="71">
        <v>0</v>
      </c>
      <c r="K14" s="71">
        <v>394045</v>
      </c>
      <c r="L14" s="64">
        <f>IFERROR(F14/G14-1,"n/a")</f>
        <v>0.46550202223007853</v>
      </c>
      <c r="M14" s="64">
        <f>IFERROR(F14/H14-1,"n/a")</f>
        <v>1.2133564817924163</v>
      </c>
      <c r="N14" s="64" t="str">
        <f>IFERROR(F14/I14-1,"n/a")</f>
        <v>n/a</v>
      </c>
      <c r="O14" s="64" t="str">
        <f>IFERROR(F14/J14-1,"n/a")</f>
        <v>n/a</v>
      </c>
      <c r="P14" s="60">
        <f>IFERROR(F14/K14-1,"n/a")</f>
        <v>0.67267951629889988</v>
      </c>
      <c r="Q14" s="68">
        <f>'Mar-24'!Q14+F14</f>
        <v>2809353</v>
      </c>
      <c r="R14" s="68">
        <f>'Mar-24'!R14+G14</f>
        <v>1987935</v>
      </c>
      <c r="S14" s="68">
        <f>'Mar-24'!S14+H14</f>
        <v>1057446</v>
      </c>
      <c r="T14" s="68">
        <f>'Mar-24'!T14+I14</f>
        <v>0</v>
      </c>
      <c r="U14" s="68">
        <f>'Mar-24'!U14+J14</f>
        <v>1092884</v>
      </c>
      <c r="V14" s="68">
        <f>'Mar-24'!V14+K14</f>
        <v>1845149</v>
      </c>
      <c r="W14" s="64">
        <f>IFERROR(Q14/R14-1,"n/a")</f>
        <v>0.41320163888658334</v>
      </c>
      <c r="X14" s="64">
        <f>IFERROR(Q14/S14-1,"n/a")</f>
        <v>1.6567342445855391</v>
      </c>
      <c r="Y14" s="64" t="str">
        <f>IFERROR(Q14/T14-1,"n/a")</f>
        <v>n/a</v>
      </c>
      <c r="Z14" s="64">
        <f>IFERROR(Q14/U14-1,"n/a")</f>
        <v>1.5705866313350731</v>
      </c>
      <c r="AA14" s="60">
        <f>IFERROR(Q14/V14-1,"n/a")</f>
        <v>0.52256159258683166</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6">
        <v>586</v>
      </c>
      <c r="AG16" s="123"/>
      <c r="AH16" s="123"/>
    </row>
    <row r="17" spans="1:34" s="124" customFormat="1" ht="10.8">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6">
        <v>290</v>
      </c>
      <c r="AG19" s="123"/>
      <c r="AH19" s="123"/>
    </row>
    <row r="20" spans="1:34" s="124" customFormat="1" ht="10.8">
      <c r="A20" s="123"/>
      <c r="B20" s="128"/>
      <c r="C20" s="33"/>
      <c r="D20" s="26" t="s">
        <v>11</v>
      </c>
      <c r="E20" s="32"/>
      <c r="F20" s="71">
        <v>75855</v>
      </c>
      <c r="G20" s="71">
        <v>66302</v>
      </c>
      <c r="H20" s="71">
        <v>32576</v>
      </c>
      <c r="I20" s="71">
        <v>0</v>
      </c>
      <c r="J20" s="71">
        <v>0</v>
      </c>
      <c r="K20" s="71">
        <v>36063</v>
      </c>
      <c r="L20" s="64">
        <f>IFERROR(F20/G20-1,"n/a")</f>
        <v>0.14408313474706635</v>
      </c>
      <c r="M20" s="64">
        <f>IFERROR(F20/H20-1,"n/a")</f>
        <v>1.3285547642436151</v>
      </c>
      <c r="N20" s="64" t="str">
        <f>IFERROR(F20/I20-1,"n/a")</f>
        <v>n/a</v>
      </c>
      <c r="O20" s="64" t="str">
        <f>IFERROR(F20/J20-1,"n/a")</f>
        <v>n/a</v>
      </c>
      <c r="P20" s="60">
        <f>IFERROR(F20/K20-1,"n/a")</f>
        <v>1.1034023791697862</v>
      </c>
      <c r="Q20" s="68">
        <f>'Mar-24'!Q20+F20</f>
        <v>115596</v>
      </c>
      <c r="R20" s="68">
        <f>'Mar-24'!R20+G20</f>
        <v>87148</v>
      </c>
      <c r="S20" s="68">
        <f>'Mar-24'!S20+H20</f>
        <v>35661</v>
      </c>
      <c r="T20" s="68">
        <f>'Mar-24'!T20+I20</f>
        <v>0</v>
      </c>
      <c r="U20" s="68">
        <f>'Mar-24'!U20+J20</f>
        <v>1753</v>
      </c>
      <c r="V20" s="68">
        <f>'Mar-24'!V20+K20</f>
        <v>42547</v>
      </c>
      <c r="W20" s="64">
        <f>IFERROR(Q20/R20-1,"n/a")</f>
        <v>0.32643319410657723</v>
      </c>
      <c r="X20" s="64">
        <f>IFERROR(Q20/S20-1,"n/a")</f>
        <v>2.2415243543366703</v>
      </c>
      <c r="Y20" s="64" t="str">
        <f>IFERROR(Q20/T20-1,"n/a")</f>
        <v>n/a</v>
      </c>
      <c r="Z20" s="64">
        <f>IFERROR(Q20/U20-1,"n/a")</f>
        <v>64.941814033086132</v>
      </c>
      <c r="AA20" s="60">
        <f>IFERROR(Q20/V20-1,"n/a")</f>
        <v>1.7169013091404799</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6">
        <v>827</v>
      </c>
      <c r="AG22" s="123"/>
      <c r="AH22" s="123"/>
    </row>
    <row r="23" spans="1:34" s="124" customFormat="1" ht="10.8">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8">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1294513</v>
      </c>
      <c r="G28" s="76">
        <f t="shared" si="0"/>
        <v>978362</v>
      </c>
      <c r="H28" s="76">
        <f t="shared" si="0"/>
        <v>507465</v>
      </c>
      <c r="I28" s="76">
        <f t="shared" si="0"/>
        <v>6002</v>
      </c>
      <c r="J28" s="76">
        <f t="shared" si="0"/>
        <v>0</v>
      </c>
      <c r="K28" s="76">
        <f t="shared" si="0"/>
        <v>791238</v>
      </c>
      <c r="L28" s="67">
        <f>IFERROR(F28/G28-1,"n/a")</f>
        <v>0.32314317195475706</v>
      </c>
      <c r="M28" s="67">
        <f>IFERROR(F28/H28-1,"n/a")</f>
        <v>1.5509404589479079</v>
      </c>
      <c r="N28" s="67">
        <f>IFERROR(F28/I28-1,"n/a")</f>
        <v>214.68027324225258</v>
      </c>
      <c r="O28" s="67" t="str">
        <f>IFERROR(F28/J28-1,"n/a")</f>
        <v>n/a</v>
      </c>
      <c r="P28" s="63">
        <f>IFERROR(F28/K28-1,"n/a")</f>
        <v>0.63606019933319691</v>
      </c>
      <c r="Q28" s="76">
        <f t="shared" si="1"/>
        <v>4526423</v>
      </c>
      <c r="R28" s="76">
        <f t="shared" si="1"/>
        <v>3456721</v>
      </c>
      <c r="S28" s="76">
        <f t="shared" si="1"/>
        <v>1375170</v>
      </c>
      <c r="T28" s="76">
        <f t="shared" si="1"/>
        <v>16105</v>
      </c>
      <c r="U28" s="76">
        <f t="shared" si="1"/>
        <v>1276302</v>
      </c>
      <c r="V28" s="76">
        <f t="shared" si="1"/>
        <v>2581100</v>
      </c>
      <c r="W28" s="67">
        <f>IFERROR(Q28/R28-1,"n/a")</f>
        <v>0.30945569515156124</v>
      </c>
      <c r="X28" s="67">
        <f>IFERROR(Q28/S28-1,"n/a")</f>
        <v>2.2915370463288176</v>
      </c>
      <c r="Y28" s="67">
        <f>IFERROR(Q28/T28-1,"n/a")</f>
        <v>280.05700093138779</v>
      </c>
      <c r="Z28" s="67">
        <f>IFERROR(Q28/U28-1,"n/a")</f>
        <v>2.5465140695540711</v>
      </c>
      <c r="AA28" s="63">
        <f>IFERROR(Q28/V28-1,"n/a")</f>
        <v>0.7536798264305915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 t="shared" ref="Q37:V38" si="4">F37</f>
        <v>186</v>
      </c>
      <c r="R37" s="74">
        <f>G37</f>
        <v>129</v>
      </c>
      <c r="S37" s="74">
        <f>H37</f>
        <v>136</v>
      </c>
      <c r="T37" s="74">
        <f t="shared" si="4"/>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50"/>
      <c r="AC37" s="89">
        <v>1486</v>
      </c>
      <c r="AD37" s="89">
        <v>1052</v>
      </c>
      <c r="AE37" s="70">
        <v>551</v>
      </c>
      <c r="AF37" s="78">
        <v>1584</v>
      </c>
      <c r="AH37" s="123"/>
    </row>
    <row r="38" spans="1:34" s="124" customFormat="1" ht="10.199999999999999">
      <c r="A38" s="123"/>
      <c r="B38" s="123"/>
      <c r="C38" s="33"/>
      <c r="D38" s="26" t="s">
        <v>11</v>
      </c>
      <c r="E38" s="32"/>
      <c r="F38" s="74">
        <f t="shared" si="3"/>
        <v>659111</v>
      </c>
      <c r="G38" s="74">
        <f t="shared" si="3"/>
        <v>449751</v>
      </c>
      <c r="H38" s="74">
        <f t="shared" si="3"/>
        <v>297788</v>
      </c>
      <c r="I38" s="74">
        <f t="shared" si="3"/>
        <v>0</v>
      </c>
      <c r="J38" s="74">
        <f t="shared" si="3"/>
        <v>0</v>
      </c>
      <c r="K38" s="74">
        <f t="shared" si="3"/>
        <v>394045</v>
      </c>
      <c r="L38" s="64">
        <f>IFERROR(F38/G38-1,"n/a")</f>
        <v>0.46550202223007853</v>
      </c>
      <c r="M38" s="64">
        <f>IFERROR(F38/H38-1,"n/a")</f>
        <v>1.2133564817924163</v>
      </c>
      <c r="N38" s="64" t="str">
        <f>IFERROR(F38/I38-1,"n/a")</f>
        <v>n/a</v>
      </c>
      <c r="O38" s="64" t="str">
        <f>IFERROR(F38/J38-1,"n/a")</f>
        <v>n/a</v>
      </c>
      <c r="P38" s="60">
        <f>IFERROR(F38/K38-1,"n/a")</f>
        <v>0.67267951629889988</v>
      </c>
      <c r="Q38" s="74">
        <f t="shared" si="4"/>
        <v>659111</v>
      </c>
      <c r="R38" s="74">
        <f t="shared" si="4"/>
        <v>449751</v>
      </c>
      <c r="S38" s="74">
        <f t="shared" si="4"/>
        <v>297788</v>
      </c>
      <c r="T38" s="74">
        <f t="shared" si="4"/>
        <v>0</v>
      </c>
      <c r="U38" s="74">
        <f t="shared" si="4"/>
        <v>0</v>
      </c>
      <c r="V38" s="74">
        <f t="shared" si="4"/>
        <v>394045</v>
      </c>
      <c r="W38" s="120">
        <f>IFERROR(Q38/R38-1,"n/a")</f>
        <v>0.46550202223007853</v>
      </c>
      <c r="X38" s="120">
        <f>IFERROR(R38/S38-1,"n/a")</f>
        <v>0.51030598949588302</v>
      </c>
      <c r="Y38" s="120" t="str">
        <f>IFERROR(R38/T38-1,"n/a")</f>
        <v>n/a</v>
      </c>
      <c r="Z38" s="120" t="str">
        <f>IFERROR(R38/U38-1,"n/a")</f>
        <v>n/a</v>
      </c>
      <c r="AA38" s="121">
        <f>IFERROR(R38/V38-1,"n/a")</f>
        <v>0.14136964052329049</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50"/>
      <c r="AC40" s="89">
        <v>563</v>
      </c>
      <c r="AD40" s="89">
        <v>226</v>
      </c>
      <c r="AE40" s="70">
        <v>66</v>
      </c>
      <c r="AF40" s="78">
        <v>573</v>
      </c>
      <c r="AH40" s="123"/>
    </row>
    <row r="41" spans="1:34" s="124" customFormat="1" ht="10.199999999999999">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50"/>
      <c r="AC43" s="89">
        <v>669</v>
      </c>
      <c r="AD43" s="89">
        <v>59</v>
      </c>
      <c r="AE43" s="70">
        <v>9</v>
      </c>
      <c r="AF43" s="78">
        <v>287</v>
      </c>
      <c r="AH43" s="123"/>
    </row>
    <row r="44" spans="1:34" s="124" customFormat="1" ht="10.199999999999999">
      <c r="A44" s="123"/>
      <c r="B44" s="123"/>
      <c r="C44" s="33"/>
      <c r="D44" s="26" t="s">
        <v>11</v>
      </c>
      <c r="E44" s="32"/>
      <c r="F44" s="74">
        <f t="shared" si="7"/>
        <v>75855</v>
      </c>
      <c r="G44" s="74">
        <f t="shared" si="7"/>
        <v>66302</v>
      </c>
      <c r="H44" s="74">
        <f t="shared" si="7"/>
        <v>32576</v>
      </c>
      <c r="I44" s="74">
        <f t="shared" si="7"/>
        <v>0</v>
      </c>
      <c r="J44" s="74">
        <f t="shared" si="7"/>
        <v>0</v>
      </c>
      <c r="K44" s="74">
        <f t="shared" si="7"/>
        <v>36063</v>
      </c>
      <c r="L44" s="64">
        <f>IFERROR(F44/G44-1,"n/a")</f>
        <v>0.14408313474706635</v>
      </c>
      <c r="M44" s="64">
        <f>IFERROR(F44/H44-1,"n/a")</f>
        <v>1.3285547642436151</v>
      </c>
      <c r="N44" s="64" t="str">
        <f>IFERROR(F44/I44-1,"n/a")</f>
        <v>n/a</v>
      </c>
      <c r="O44" s="64" t="str">
        <f>IFERROR(F44/J44-1,"n/a")</f>
        <v>n/a</v>
      </c>
      <c r="P44" s="60">
        <f>IFERROR(F44/K44-1,"n/a")</f>
        <v>1.1034023791697862</v>
      </c>
      <c r="Q44" s="74">
        <f t="shared" si="8"/>
        <v>75855</v>
      </c>
      <c r="R44" s="74">
        <f t="shared" si="8"/>
        <v>66302</v>
      </c>
      <c r="S44" s="74">
        <f t="shared" si="8"/>
        <v>32576</v>
      </c>
      <c r="T44" s="74">
        <f t="shared" si="8"/>
        <v>0</v>
      </c>
      <c r="U44" s="74">
        <f t="shared" si="8"/>
        <v>0</v>
      </c>
      <c r="V44" s="74">
        <f t="shared" si="8"/>
        <v>36063</v>
      </c>
      <c r="W44" s="120">
        <f>IFERROR(Q44/R44-1,"n/a")</f>
        <v>0.14408313474706635</v>
      </c>
      <c r="X44" s="120">
        <f>IFERROR(R44/S44-1,"n/a")</f>
        <v>1.0353020628683693</v>
      </c>
      <c r="Y44" s="120" t="str">
        <f>IFERROR(R44/T44-1,"n/a")</f>
        <v>n/a</v>
      </c>
      <c r="Z44" s="120" t="str">
        <f>IFERROR(R44/U44-1,"n/a")</f>
        <v>n/a</v>
      </c>
      <c r="AA44" s="121">
        <f>IFERROR(R44/V44-1,"n/a")</f>
        <v>0.83850483875440207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50"/>
      <c r="AC46" s="89">
        <v>1129</v>
      </c>
      <c r="AD46" s="89">
        <v>336</v>
      </c>
      <c r="AE46" s="84">
        <v>43</v>
      </c>
      <c r="AF46" s="78">
        <v>781</v>
      </c>
      <c r="AH46" s="123"/>
    </row>
    <row r="47" spans="1:34" s="124" customFormat="1" ht="10.199999999999999">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50"/>
      <c r="AC49" s="89">
        <v>9</v>
      </c>
      <c r="AD49" s="68">
        <v>0</v>
      </c>
      <c r="AE49" s="68">
        <v>0</v>
      </c>
      <c r="AF49" s="78">
        <v>16</v>
      </c>
      <c r="AH49" s="123"/>
    </row>
    <row r="50" spans="3:34" s="124" customFormat="1" ht="10.199999999999999">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50"/>
      <c r="AC50" s="82">
        <v>15637</v>
      </c>
      <c r="AD50" s="68">
        <v>0</v>
      </c>
      <c r="AE50" s="68">
        <v>0</v>
      </c>
      <c r="AF50" s="78">
        <v>20248</v>
      </c>
      <c r="AH50" s="123"/>
    </row>
    <row r="51" spans="3:34" s="124" customFormat="1" ht="10.8"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1294513</v>
      </c>
      <c r="G52" s="76">
        <f>G38+G41+G44+G47+G50</f>
        <v>978362</v>
      </c>
      <c r="H52" s="76">
        <f t="shared" si="14"/>
        <v>507465</v>
      </c>
      <c r="I52" s="76">
        <f t="shared" si="14"/>
        <v>6002</v>
      </c>
      <c r="J52" s="76">
        <f t="shared" si="14"/>
        <v>0</v>
      </c>
      <c r="K52" s="76">
        <f t="shared" si="14"/>
        <v>791238</v>
      </c>
      <c r="L52" s="67">
        <f>IFERROR(F52/G52-1,"n/a")</f>
        <v>0.32314317195475706</v>
      </c>
      <c r="M52" s="67">
        <f>IFERROR(F52/H52-1,"n/a")</f>
        <v>1.5509404589479079</v>
      </c>
      <c r="N52" s="67">
        <f>IFERROR(F52/I52-1,"n/a")</f>
        <v>214.68027324225258</v>
      </c>
      <c r="O52" s="67" t="str">
        <f>IFERROR(F52/J52-1,"n/a")</f>
        <v>n/a</v>
      </c>
      <c r="P52" s="63">
        <f>IFERROR(F52/K52-1,"n/a")</f>
        <v>0.63606019933319691</v>
      </c>
      <c r="Q52" s="76">
        <f t="shared" si="15"/>
        <v>1294513</v>
      </c>
      <c r="R52" s="76">
        <f t="shared" si="15"/>
        <v>978362</v>
      </c>
      <c r="S52" s="76">
        <f t="shared" si="15"/>
        <v>507465</v>
      </c>
      <c r="T52" s="76">
        <f t="shared" si="15"/>
        <v>6002</v>
      </c>
      <c r="U52" s="76">
        <f t="shared" si="15"/>
        <v>0</v>
      </c>
      <c r="V52" s="76">
        <f t="shared" si="15"/>
        <v>791238</v>
      </c>
      <c r="W52" s="67">
        <f t="shared" si="13"/>
        <v>0.32314317195475706</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R37" sqref="R37"/>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282</v>
      </c>
      <c r="G13" s="71">
        <v>181</v>
      </c>
      <c r="H13" s="71">
        <v>204</v>
      </c>
      <c r="I13" s="71">
        <v>0</v>
      </c>
      <c r="J13" s="71">
        <v>147</v>
      </c>
      <c r="K13" s="71">
        <v>170</v>
      </c>
      <c r="L13" s="64">
        <f>IFERROR(F13/G13-1,"n/a")</f>
        <v>0.55801104972375692</v>
      </c>
      <c r="M13" s="64">
        <f>IFERROR(F13/H13-1,"n/a")</f>
        <v>0.38235294117647056</v>
      </c>
      <c r="N13" s="64" t="str">
        <f>IFERROR(F13/I13-1,"n/a")</f>
        <v>n/a</v>
      </c>
      <c r="O13" s="64">
        <f>IFERROR(F13/J13-1,"n/a")</f>
        <v>0.91836734693877542</v>
      </c>
      <c r="P13" s="60">
        <f>IFERROR(F13/K13-1,"n/a")</f>
        <v>0.65882352941176481</v>
      </c>
      <c r="Q13" s="68">
        <v>703</v>
      </c>
      <c r="R13" s="68">
        <v>530</v>
      </c>
      <c r="S13" s="68">
        <v>530</v>
      </c>
      <c r="T13" s="68">
        <v>0</v>
      </c>
      <c r="U13" s="68">
        <v>509</v>
      </c>
      <c r="V13" s="68">
        <v>516</v>
      </c>
      <c r="W13" s="64">
        <f>IFERROR(Q13/R13-1,"n/a")</f>
        <v>0.32641509433962268</v>
      </c>
      <c r="X13" s="64">
        <f>IFERROR(Q13/S13-1,"n/a")</f>
        <v>0.32641509433962268</v>
      </c>
      <c r="Y13" s="64" t="str">
        <f>IFERROR(Q13/T13-1,"n/a")</f>
        <v>n/a</v>
      </c>
      <c r="Z13" s="64">
        <f>IFERROR(Q13/U13-1,"n/a")</f>
        <v>0.38113948919449903</v>
      </c>
      <c r="AA13" s="60">
        <f>IFERROR(Q13/V13-1,"n/a")</f>
        <v>0.36240310077519378</v>
      </c>
      <c r="AB13" s="68">
        <v>1630</v>
      </c>
      <c r="AC13" s="68">
        <v>1486</v>
      </c>
      <c r="AD13" s="68">
        <v>522</v>
      </c>
      <c r="AE13" s="68">
        <v>551</v>
      </c>
      <c r="AF13" s="136">
        <v>1591</v>
      </c>
      <c r="AG13" s="123"/>
      <c r="AH13" s="123"/>
    </row>
    <row r="14" spans="1:34" s="124" customFormat="1" ht="10.8">
      <c r="A14" s="123"/>
      <c r="B14" s="128"/>
      <c r="C14" s="33"/>
      <c r="D14" s="26" t="s">
        <v>11</v>
      </c>
      <c r="E14" s="32"/>
      <c r="F14" s="71">
        <v>854103</v>
      </c>
      <c r="G14" s="71">
        <v>565574</v>
      </c>
      <c r="H14" s="71">
        <v>344501</v>
      </c>
      <c r="I14" s="71">
        <v>0</v>
      </c>
      <c r="J14" s="71">
        <v>196286</v>
      </c>
      <c r="K14" s="71">
        <v>500596</v>
      </c>
      <c r="L14" s="64">
        <f>IFERROR(F14/G14-1,"n/a")</f>
        <v>0.51015251761926828</v>
      </c>
      <c r="M14" s="64">
        <f>IFERROR(F14/H14-1,"n/a")</f>
        <v>1.4792467946392027</v>
      </c>
      <c r="N14" s="64" t="str">
        <f>IFERROR(F14/I14-1,"n/a")</f>
        <v>n/a</v>
      </c>
      <c r="O14" s="64">
        <f>IFERROR(F14/J14-1,"n/a")</f>
        <v>3.3513189937132548</v>
      </c>
      <c r="P14" s="60">
        <f>IFERROR(F14/K14-1,"n/a")</f>
        <v>0.70617224268671741</v>
      </c>
      <c r="Q14" s="68">
        <v>2150242</v>
      </c>
      <c r="R14" s="68">
        <v>1538184</v>
      </c>
      <c r="S14" s="68">
        <v>759658</v>
      </c>
      <c r="T14" s="68">
        <v>0</v>
      </c>
      <c r="U14" s="68">
        <v>1092884</v>
      </c>
      <c r="V14" s="68">
        <v>1451104</v>
      </c>
      <c r="W14" s="64">
        <f>IFERROR(Q14/R14-1,"n/a")</f>
        <v>0.39790948287070993</v>
      </c>
      <c r="X14" s="64">
        <f>IFERROR(Q14/S14-1,"n/a")</f>
        <v>1.8305395322632028</v>
      </c>
      <c r="Y14" s="64" t="str">
        <f>IFERROR(Q14/T14-1,"n/a")</f>
        <v>n/a</v>
      </c>
      <c r="Z14" s="64">
        <f>IFERROR(Q14/U14-1,"n/a")</f>
        <v>0.96749334787589536</v>
      </c>
      <c r="AA14" s="60">
        <f>IFERROR(Q14/V14-1,"n/a")</f>
        <v>0.48179730742937799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v>36</v>
      </c>
      <c r="R16" s="68">
        <v>27</v>
      </c>
      <c r="S16" s="68">
        <v>36</v>
      </c>
      <c r="T16" s="68">
        <v>12</v>
      </c>
      <c r="U16" s="68">
        <v>10</v>
      </c>
      <c r="V16" s="68">
        <v>23</v>
      </c>
      <c r="W16" s="64">
        <f>IFERROR(Q16/R16-1,"n/a")</f>
        <v>0.33333333333333326</v>
      </c>
      <c r="X16" s="64">
        <f>IFERROR(Q16/S16-1,"n/a")</f>
        <v>0</v>
      </c>
      <c r="Y16" s="64">
        <f>IFERROR(Q16/T16-1,"n/a")</f>
        <v>2</v>
      </c>
      <c r="Z16" s="64">
        <f>IFERROR(Q16/U16-1,"n/a")</f>
        <v>2.6</v>
      </c>
      <c r="AA16" s="60">
        <f>IFERROR(Q16/V16-1,"n/a")</f>
        <v>0.56521739130434789</v>
      </c>
      <c r="AB16" s="68">
        <v>575</v>
      </c>
      <c r="AC16" s="68">
        <v>572</v>
      </c>
      <c r="AD16" s="68">
        <v>202</v>
      </c>
      <c r="AE16" s="68">
        <v>54</v>
      </c>
      <c r="AF16" s="136">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v>128872</v>
      </c>
      <c r="R17" s="68">
        <v>83055</v>
      </c>
      <c r="S17" s="68">
        <v>36508</v>
      </c>
      <c r="T17" s="68">
        <v>10103</v>
      </c>
      <c r="U17" s="68">
        <v>41113</v>
      </c>
      <c r="V17" s="68">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6">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6">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f>'Feb-24'!S37+'Mar-24'!G37</f>
        <v>1486</v>
      </c>
      <c r="T37" s="74">
        <f>'Feb-24'!T37+'Mar-24'!H37</f>
        <v>1045</v>
      </c>
      <c r="U37" s="74">
        <f>'Feb-24'!U37+'Mar-24'!I37</f>
        <v>42</v>
      </c>
      <c r="V37" s="74">
        <f>'Feb-24'!V37+'Mar-24'!J37</f>
        <v>1577</v>
      </c>
      <c r="W37" s="64"/>
      <c r="X37" s="120">
        <f>IFERROR(R37/S37-1,"n/a")</f>
        <v>0.21332436069986538</v>
      </c>
      <c r="Y37" s="120">
        <f>IFERROR(R37/T37-1,"n/a")</f>
        <v>0.7253588516746412</v>
      </c>
      <c r="Z37" s="120">
        <f>IFERROR(R37/U37-1,"n/a")</f>
        <v>41.928571428571431</v>
      </c>
      <c r="AA37" s="121">
        <f>IFERROR(R37/V37-1,"n/a")</f>
        <v>0.14331008243500309</v>
      </c>
      <c r="AB37" s="150"/>
      <c r="AC37" s="89">
        <v>1486</v>
      </c>
      <c r="AD37" s="89">
        <v>1052</v>
      </c>
      <c r="AE37" s="70">
        <v>551</v>
      </c>
      <c r="AF37" s="78">
        <v>1584</v>
      </c>
      <c r="AH37" s="123"/>
    </row>
    <row r="38" spans="1:34" s="124" customFormat="1" ht="10.199999999999999">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f>'Feb-24'!S38+'Mar-24'!G38</f>
        <v>4370939</v>
      </c>
      <c r="T38" s="74">
        <f>'Feb-24'!T38+'Mar-24'!H38</f>
        <v>1522859</v>
      </c>
      <c r="U38" s="74">
        <f>'Feb-24'!U38+'Mar-24'!I38</f>
        <v>0</v>
      </c>
      <c r="V38" s="74">
        <f>'Feb-24'!V38+'Mar-24'!J38</f>
        <v>4212856</v>
      </c>
      <c r="W38" s="64"/>
      <c r="X38" s="120">
        <f>IFERROR(R38/S38-1,"n/a")</f>
        <v>0.3371486081137256</v>
      </c>
      <c r="Y38" s="120">
        <f>IFERROR(R38/T38-1,"n/a")</f>
        <v>2.8379094847257691</v>
      </c>
      <c r="Z38" s="120" t="str">
        <f>IFERROR(R38/U38-1,"n/a")</f>
        <v>n/a</v>
      </c>
      <c r="AA38" s="121">
        <f>IFERROR(R38/V38-1,"n/a")</f>
        <v>0.38732370629330792</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f>'Feb-24'!S40+'Mar-24'!G40</f>
        <v>563</v>
      </c>
      <c r="T40" s="74">
        <f>'Feb-24'!T40+'Mar-24'!H40</f>
        <v>228</v>
      </c>
      <c r="U40" s="74">
        <f>'Feb-24'!U40+'Mar-24'!I40</f>
        <v>56</v>
      </c>
      <c r="V40" s="74">
        <f>'Feb-24'!V40+'Mar-24'!J40</f>
        <v>580</v>
      </c>
      <c r="W40" s="64"/>
      <c r="X40" s="120">
        <f>IFERROR(R40/S40-1,"n/a")</f>
        <v>3.3747779751332141E-2</v>
      </c>
      <c r="Y40" s="120">
        <f>IFERROR(R40/T40-1,"n/a")</f>
        <v>1.5526315789473686</v>
      </c>
      <c r="Z40" s="120">
        <f>IFERROR(R40/U40-1,"n/a")</f>
        <v>9.3928571428571423</v>
      </c>
      <c r="AA40" s="121">
        <f>IFERROR(R40/V40-1,"n/a")</f>
        <v>3.4482758620688614E-3</v>
      </c>
      <c r="AB40" s="150"/>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f>'Feb-24'!S41+'Mar-24'!G41</f>
        <v>1012510</v>
      </c>
      <c r="T41" s="74">
        <f>'Feb-24'!T41+'Mar-24'!H41</f>
        <v>328940</v>
      </c>
      <c r="U41" s="74">
        <f>'Feb-24'!U41+'Mar-24'!I41</f>
        <v>39665</v>
      </c>
      <c r="V41" s="74">
        <f>'Feb-24'!V41+'Mar-24'!J41</f>
        <v>1359272</v>
      </c>
      <c r="W41" s="64"/>
      <c r="X41" s="120">
        <f>IFERROR(R41/S41-1,"n/a")</f>
        <v>0.6854174279760199</v>
      </c>
      <c r="Y41" s="120">
        <f>IFERROR(R41/T41-1,"n/a")</f>
        <v>4.1878822885632641</v>
      </c>
      <c r="Z41" s="120">
        <f>IFERROR(R41/U41-1,"n/a")</f>
        <v>42.022866506996095</v>
      </c>
      <c r="AA41" s="121">
        <f>IFERROR(R41/V41-1,"n/a")</f>
        <v>0.25545291891541932</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50"/>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50"/>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50"/>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9231412</v>
      </c>
      <c r="T52" s="76">
        <f t="shared" si="9"/>
        <v>2405988</v>
      </c>
      <c r="U52" s="76">
        <f t="shared" si="9"/>
        <v>47959</v>
      </c>
      <c r="V52" s="76">
        <f t="shared" si="9"/>
        <v>8615169</v>
      </c>
      <c r="W52" s="67"/>
      <c r="X52" s="67">
        <f>IFERROR(R52/S52-1,"n/a")</f>
        <v>0.45193292207085989</v>
      </c>
      <c r="Y52" s="118">
        <f>IFERROR(R52/T52-1,"n/a")</f>
        <v>4.5708469867680135</v>
      </c>
      <c r="Z52" s="118">
        <f t="shared" si="10"/>
        <v>278.47603161033385</v>
      </c>
      <c r="AA52" s="119">
        <f>IFERROR(R52/V52-1,"n/a")</f>
        <v>0.55578967748630359</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3" zoomScale="75" zoomScaleNormal="75" workbookViewId="0">
      <selection activeCell="V41" sqref="V4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0.8">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50"/>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'Jan-24'!S38+'Feb-24'!G38</f>
        <v>3805365</v>
      </c>
      <c r="T38" s="74">
        <f>'Jan-24'!T38+'Feb-24'!H38</f>
        <v>1178358</v>
      </c>
      <c r="U38" s="74">
        <f>'Jan-24'!U38+'Feb-24'!I38</f>
        <v>0</v>
      </c>
      <c r="V38" s="74">
        <f>'Jan-24'!V38+'Feb-24'!J38</f>
        <v>4016570</v>
      </c>
      <c r="W38" s="64"/>
      <c r="X38" s="120">
        <f>IFERROR(R38/S38-1,"n/a")</f>
        <v>0.31143582810058956</v>
      </c>
      <c r="Y38" s="120">
        <f>IFERROR(R38/T38-1,"n/a")</f>
        <v>3.2351237909022554</v>
      </c>
      <c r="Z38" s="120" t="str">
        <f>IFERROR(R38/U38-1,"n/a")</f>
        <v>n/a</v>
      </c>
      <c r="AA38" s="121">
        <f>IFERROR(R38/V38-1,"n/a")</f>
        <v>0.24247604299190595</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'Jan-24'!S40+'Feb-24'!G40</f>
        <v>547</v>
      </c>
      <c r="T40" s="74">
        <f>'Jan-24'!T40+'Feb-24'!H40</f>
        <v>202</v>
      </c>
      <c r="U40" s="74">
        <f>'Jan-24'!U40+'Feb-24'!I40</f>
        <v>51</v>
      </c>
      <c r="V40" s="74">
        <f>'Jan-24'!V40+'Feb-24'!J40</f>
        <v>579</v>
      </c>
      <c r="W40" s="64"/>
      <c r="X40" s="120">
        <f>IFERROR(R40/S40-1,"n/a")</f>
        <v>3.2906764168190161E-2</v>
      </c>
      <c r="Y40" s="120">
        <f>IFERROR(R40/T40-1,"n/a")</f>
        <v>1.7970297029702968</v>
      </c>
      <c r="Z40" s="120">
        <f>IFERROR(R40/U40-1,"n/a")</f>
        <v>10.078431372549019</v>
      </c>
      <c r="AA40" s="121">
        <f>IFERROR(R40/V40-1,"n/a")</f>
        <v>-2.4179620034542326E-2</v>
      </c>
      <c r="AB40" s="150"/>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'Jan-24'!S41+'Feb-24'!G41</f>
        <v>969375</v>
      </c>
      <c r="T41" s="74">
        <f>'Jan-24'!T41+'Feb-24'!H41</f>
        <v>300563</v>
      </c>
      <c r="U41" s="74">
        <f>'Jan-24'!U41+'Feb-24'!I41</f>
        <v>35519</v>
      </c>
      <c r="V41" s="74">
        <f>'Jan-24'!V41+'Feb-24'!J41</f>
        <v>1358707</v>
      </c>
      <c r="W41" s="64"/>
      <c r="X41" s="120">
        <f>IFERROR(R41/S41-1,"n/a")</f>
        <v>0.70436002578981305</v>
      </c>
      <c r="Y41" s="120">
        <f>IFERROR(R41/T41-1,"n/a")</f>
        <v>4.4968974890455575</v>
      </c>
      <c r="Z41" s="120">
        <f>IFERROR(R41/U41-1,"n/a")</f>
        <v>45.514935668233903</v>
      </c>
      <c r="AA41" s="121">
        <f>IFERROR(R41/V41-1,"n/a")</f>
        <v>0.21598254811375805</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50"/>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50"/>
      <c r="AC46" s="89">
        <v>1129</v>
      </c>
      <c r="AD46" s="89">
        <v>336</v>
      </c>
      <c r="AE46" s="84">
        <v>43</v>
      </c>
      <c r="AF46" s="78">
        <v>781</v>
      </c>
      <c r="AH46" s="123"/>
    </row>
    <row r="47" spans="1:34" s="124" customFormat="1" ht="10.199999999999999">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3530</v>
      </c>
      <c r="T51" s="75">
        <f t="shared" si="9"/>
        <v>1408</v>
      </c>
      <c r="U51" s="75">
        <f t="shared" si="9"/>
        <v>100</v>
      </c>
      <c r="V51" s="75">
        <f t="shared" si="9"/>
        <v>3081</v>
      </c>
      <c r="W51" s="66"/>
      <c r="X51" s="66">
        <f>IFERROR(R51/S51-1,"n/a")</f>
        <v>0.18470254957507093</v>
      </c>
      <c r="Y51" s="66">
        <f>IFERROR(R51/T51-1,"n/a")</f>
        <v>1.9701704545454546</v>
      </c>
      <c r="Z51" s="66">
        <f t="shared" ref="Z51:Z52" si="10">IFERROR(R51/U51-1,"n/a")</f>
        <v>40.82</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8310099</v>
      </c>
      <c r="T52" s="76">
        <f t="shared" si="9"/>
        <v>1999170</v>
      </c>
      <c r="U52" s="76">
        <f t="shared" si="9"/>
        <v>43813</v>
      </c>
      <c r="V52" s="76">
        <f t="shared" si="9"/>
        <v>8388896</v>
      </c>
      <c r="W52" s="67"/>
      <c r="X52" s="67">
        <f>IFERROR(R52/S52-1,"n/a")</f>
        <v>0.46171688207324602</v>
      </c>
      <c r="Y52" s="118">
        <f>IFERROR(R52/T52-1,"n/a")</f>
        <v>5.0760275514338451</v>
      </c>
      <c r="Z52" s="118">
        <f t="shared" si="10"/>
        <v>276.24675324675326</v>
      </c>
      <c r="AA52" s="119">
        <f>IFERROR(R52/V52-1,"n/a")</f>
        <v>0.44798695799781041</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V37" sqref="V37:V50"/>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0.8">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0.8">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0.8">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50"/>
      <c r="AC37" s="89">
        <v>1486</v>
      </c>
      <c r="AD37" s="89">
        <v>1052</v>
      </c>
      <c r="AE37" s="70">
        <v>551</v>
      </c>
      <c r="AF37" s="78">
        <v>1584</v>
      </c>
      <c r="AH37" s="123"/>
    </row>
    <row r="38" spans="1:34" s="124" customFormat="1" ht="10.199999999999999">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'Dec-23'!P38+'Jan-24'!G38</f>
        <v>3355704</v>
      </c>
      <c r="T38" s="74">
        <f>'Dec-23'!Q38+'Jan-24'!H38</f>
        <v>958813</v>
      </c>
      <c r="U38" s="74">
        <f>'Dec-23'!R38+'Jan-24'!I38</f>
        <v>0</v>
      </c>
      <c r="V38" s="74">
        <f>'Dec-23'!S38+'Jan-24'!J38</f>
        <v>3586052</v>
      </c>
      <c r="W38" s="64"/>
      <c r="X38" s="120">
        <f>IFERROR(R38/S38-1,"n/a")</f>
        <v>0.28610777351041694</v>
      </c>
      <c r="Y38" s="120">
        <f>IFERROR(R38/T38-1,"n/a")</f>
        <v>3.5011874056776451</v>
      </c>
      <c r="Z38" s="120" t="str">
        <f>IFERROR(R38/U38-1,"n/a")</f>
        <v>n/a</v>
      </c>
      <c r="AA38" s="121">
        <f>IFERROR(R38/V38-1,"n/a")</f>
        <v>0.20349537597335443</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'Dec-23'!P40+'Jan-24'!G40</f>
        <v>541</v>
      </c>
      <c r="T40" s="74">
        <f>'Dec-23'!Q40+'Jan-24'!H40</f>
        <v>195</v>
      </c>
      <c r="U40" s="74">
        <f>'Dec-23'!R40+'Jan-24'!I40</f>
        <v>46</v>
      </c>
      <c r="V40" s="74">
        <f>'Dec-23'!S40+'Jan-24'!J40</f>
        <v>575</v>
      </c>
      <c r="W40" s="64"/>
      <c r="X40" s="120">
        <f>IFERROR(R40/S40-1,"n/a")</f>
        <v>2.9574861367837268E-2</v>
      </c>
      <c r="Y40" s="120">
        <f>IFERROR(R40/T40-1,"n/a")</f>
        <v>1.8564102564102565</v>
      </c>
      <c r="Z40" s="120">
        <f>IFERROR(R40/U40-1,"n/a")</f>
        <v>11.108695652173912</v>
      </c>
      <c r="AA40" s="121">
        <f>IFERROR(R40/V40-1,"n/a")</f>
        <v>-3.1304347826086931E-2</v>
      </c>
      <c r="AB40" s="150"/>
      <c r="AC40" s="89">
        <v>563</v>
      </c>
      <c r="AD40" s="89">
        <v>226</v>
      </c>
      <c r="AE40" s="70">
        <v>66</v>
      </c>
      <c r="AF40" s="78">
        <v>573</v>
      </c>
      <c r="AH40" s="123"/>
    </row>
    <row r="41" spans="1:34" s="124" customFormat="1" ht="10.199999999999999">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'Dec-23'!P41+'Jan-24'!G41</f>
        <v>945254</v>
      </c>
      <c r="T41" s="74">
        <f>'Dec-23'!Q41+'Jan-24'!H41</f>
        <v>294134</v>
      </c>
      <c r="U41" s="74">
        <f>'Dec-23'!R41+'Jan-24'!I41</f>
        <v>30850</v>
      </c>
      <c r="V41" s="74">
        <f>'Dec-23'!S41+'Jan-24'!J41</f>
        <v>1341300</v>
      </c>
      <c r="W41" s="64"/>
      <c r="X41" s="120">
        <f>IFERROR(R41/S41-1,"n/a")</f>
        <v>0.71495069050223536</v>
      </c>
      <c r="Y41" s="120">
        <f>IFERROR(R41/T41-1,"n/a")</f>
        <v>4.5113111710988871</v>
      </c>
      <c r="Z41" s="120">
        <f>IFERROR(R41/U41-1,"n/a")</f>
        <v>51.546645056726092</v>
      </c>
      <c r="AA41" s="121">
        <f>IFERROR(R41/V41-1,"n/a")</f>
        <v>0.20857675389547459</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50"/>
      <c r="AC43" s="89">
        <v>669</v>
      </c>
      <c r="AD43" s="89">
        <v>59</v>
      </c>
      <c r="AE43" s="70">
        <v>9</v>
      </c>
      <c r="AF43" s="78">
        <v>287</v>
      </c>
      <c r="AH43" s="123"/>
    </row>
    <row r="44" spans="1:34" s="124" customFormat="1" ht="10.199999999999999">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'Dec-23'!P46+'Jan-24'!G46</f>
        <v>944</v>
      </c>
      <c r="T46" s="74">
        <f>'Dec-23'!Q46+'Jan-24'!H46</f>
        <v>299</v>
      </c>
      <c r="U46" s="74">
        <f>'Dec-23'!R46+'Jan-24'!I46</f>
        <v>0</v>
      </c>
      <c r="V46" s="74">
        <f>'Dec-23'!S46+'Jan-24'!J46</f>
        <v>757</v>
      </c>
      <c r="W46" s="64"/>
      <c r="X46" s="120">
        <f>IFERROR(R46/S46-1,"n/a")</f>
        <v>0.38347457627118642</v>
      </c>
      <c r="Y46" s="120">
        <f>IFERROR(R46/T46-1,"n/a")</f>
        <v>3.367892976588629</v>
      </c>
      <c r="Z46" s="120" t="str">
        <f>IFERROR(R46/U46-1,"n/a")</f>
        <v>n/a</v>
      </c>
      <c r="AA46" s="121">
        <f>IFERROR(R46/V46-1,"n/a")</f>
        <v>0.72523117569352702</v>
      </c>
      <c r="AB46" s="150"/>
      <c r="AC46" s="89">
        <v>1129</v>
      </c>
      <c r="AD46" s="89">
        <v>336</v>
      </c>
      <c r="AE46" s="84">
        <v>43</v>
      </c>
      <c r="AF46" s="78">
        <v>781</v>
      </c>
      <c r="AH46" s="123"/>
    </row>
    <row r="47" spans="1:34" s="124" customFormat="1" ht="10.199999999999999">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'Dec-23'!P47+'Jan-24'!G47</f>
        <v>2381593</v>
      </c>
      <c r="T47" s="74">
        <f>'Dec-23'!Q47+'Jan-24'!H47</f>
        <v>486937</v>
      </c>
      <c r="U47" s="74">
        <f>'Dec-23'!R47+'Jan-24'!I47</f>
        <v>0</v>
      </c>
      <c r="V47" s="74">
        <f>'Dec-23'!S47+'Jan-24'!J47</f>
        <v>2366036</v>
      </c>
      <c r="W47" s="64"/>
      <c r="X47" s="120">
        <f>IFERROR(R47/S47-1,"n/a")</f>
        <v>0.64261357839059818</v>
      </c>
      <c r="Y47" s="120">
        <f>IFERROR(R47/T47-1,"n/a")</f>
        <v>7.0339694868124631</v>
      </c>
      <c r="Z47" s="120" t="str">
        <f>IFERROR(R47/U47-1,"n/a")</f>
        <v>n/a</v>
      </c>
      <c r="AA47" s="121">
        <f>IFERROR(R47/V47-1,"n/a")</f>
        <v>0.65341398017612584</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3288</v>
      </c>
      <c r="T51" s="75">
        <f t="shared" si="14"/>
        <v>1223</v>
      </c>
      <c r="U51" s="75">
        <f t="shared" si="14"/>
        <v>95</v>
      </c>
      <c r="V51" s="75">
        <f t="shared" si="14"/>
        <v>2888</v>
      </c>
      <c r="W51" s="66"/>
      <c r="X51" s="66">
        <f>IFERROR(R51/S51-1,"n/a")</f>
        <v>0.17639902676399033</v>
      </c>
      <c r="Y51" s="66">
        <f>IFERROR(R51/T51-1,"n/a")</f>
        <v>2.1627146361406377</v>
      </c>
      <c r="Z51" s="66">
        <f t="shared" ref="Z51:Z52" si="15">IFERROR(R51/U51-1,"n/a")</f>
        <v>39.715789473684211</v>
      </c>
      <c r="AA51" s="62">
        <f>IFERROR(R51/V51-1,"n/a")</f>
        <v>0.33933518005540164</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7586458</v>
      </c>
      <c r="T52" s="76">
        <f t="shared" si="14"/>
        <v>1758239</v>
      </c>
      <c r="U52" s="76">
        <f t="shared" si="14"/>
        <v>39144</v>
      </c>
      <c r="V52" s="76">
        <f t="shared" si="14"/>
        <v>7893905</v>
      </c>
      <c r="W52" s="67"/>
      <c r="X52" s="67">
        <f>IFERROR(R52/S52-1,"n/a")</f>
        <v>0.46933443775738293</v>
      </c>
      <c r="Y52" s="118">
        <f>IFERROR(R52/T52-1,"n/a")</f>
        <v>5.3398912207043523</v>
      </c>
      <c r="Z52" s="118">
        <f t="shared" si="15"/>
        <v>283.77018189249947</v>
      </c>
      <c r="AA52" s="119">
        <f>IFERROR(R52/V52-1,"n/a")</f>
        <v>0.41210769574754202</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F13" sqref="F13:J26"/>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9"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 ds:uri="http://schemas.openxmlformats.org/package/2006/metadata/core-properties"/>
    <ds:schemaRef ds:uri="50acc271-0769-44fa-a07c-5c2dfce6e462"/>
    <ds:schemaRef ds:uri="8cd7474e-1d48-42f1-a929-9fa835c241d5"/>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CFCB6BE2-EEC6-461A-9B8F-7F78203C8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 </vt:lpstr>
      <vt:lpstr>Disclaimer</vt:lpstr>
      <vt:lpstr>Notes</vt:lpstr>
      <vt:lpstr>Occupancy_2024</vt:lpstr>
      <vt:lpstr>Traffic&gt;</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2024-07-29T07:16:26Z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