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4" sheetId="24" r:id="rId4"/>
    <sheet name="Traffic&gt;" sheetId="25" r:id="rId5"/>
    <sheet name="May-24" sheetId="49" r:id="rId6"/>
    <sheet name="Apr-24" sheetId="48" r:id="rId7"/>
    <sheet name="Mar-24" sheetId="47" r:id="rId8"/>
    <sheet name="Feb-24" sheetId="46" r:id="rId9"/>
    <sheet name="Jan-24" sheetId="45" r:id="rId10"/>
    <sheet name="Dec-23" sheetId="44" r:id="rId11"/>
    <sheet name="Nov-23" sheetId="43" r:id="rId12"/>
    <sheet name="Oct-23" sheetId="41" r:id="rId13"/>
    <sheet name="Sep-23" sheetId="40" r:id="rId14"/>
    <sheet name="Aug-23" sheetId="38" r:id="rId15"/>
    <sheet name="July-23" sheetId="37" r:id="rId16"/>
    <sheet name="June-23" sheetId="36" r:id="rId17"/>
    <sheet name="May-23" sheetId="35" r:id="rId18"/>
    <sheet name="Apr-23" sheetId="34" r:id="rId19"/>
    <sheet name="Mar-23" sheetId="33" r:id="rId20"/>
    <sheet name="Mar-23_old structure" sheetId="32" r:id="rId21"/>
    <sheet name="Feb-23" sheetId="31" r:id="rId22"/>
    <sheet name="Jan-23" sheetId="30" r:id="rId23"/>
    <sheet name="Dec-22" sheetId="29" r:id="rId24"/>
    <sheet name="Nov-22" sheetId="28" r:id="rId25"/>
    <sheet name="Oct-22" sheetId="27" r:id="rId26"/>
    <sheet name="Sep-22" sheetId="26" r:id="rId27"/>
    <sheet name="Aug-22" sheetId="22" r:id="rId28"/>
    <sheet name="Jul-22" sheetId="21" r:id="rId29"/>
    <sheet name="Jun-22" sheetId="20" r:id="rId30"/>
    <sheet name="May-22" sheetId="19" r:id="rId31"/>
    <sheet name="Apr-22" sheetId="18" r:id="rId32"/>
    <sheet name="Mar-22" sheetId="17" r:id="rId33"/>
    <sheet name="Feb-22" sheetId="16" r:id="rId34"/>
    <sheet name="Jan-22" sheetId="15" r:id="rId35"/>
    <sheet name="Dec-21" sheetId="14" r:id="rId36"/>
    <sheet name="Nov-21" sheetId="10" r:id="rId37"/>
    <sheet name="Oct-21" sheetId="9" r:id="rId38"/>
    <sheet name="Sept-21" sheetId="1" r:id="rId39"/>
  </sheets>
  <externalReferences>
    <externalReference r:id="rId4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Notes!$A$1:$CA$40</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31" hidden="1">'Apr-22'!$X:$XFD</definedName>
    <definedName name="Z_5F6D01E3_9E6F_4D7F_980F_63899AF95899_.wvu.Cols" localSheetId="27" hidden="1">'Aug-22'!$X:$XFD</definedName>
    <definedName name="Z_5F6D01E3_9E6F_4D7F_980F_63899AF95899_.wvu.Cols" localSheetId="35" hidden="1">'Dec-21'!$S:$XFD</definedName>
    <definedName name="Z_5F6D01E3_9E6F_4D7F_980F_63899AF95899_.wvu.Cols" localSheetId="23" hidden="1">'Dec-22'!$X:$XFD</definedName>
    <definedName name="Z_5F6D01E3_9E6F_4D7F_980F_63899AF95899_.wvu.Cols" localSheetId="1" hidden="1">Disclaimer!$X:$XFD</definedName>
    <definedName name="Z_5F6D01E3_9E6F_4D7F_980F_63899AF95899_.wvu.Cols" localSheetId="33" hidden="1">'Feb-22'!$X:$XFD</definedName>
    <definedName name="Z_5F6D01E3_9E6F_4D7F_980F_63899AF95899_.wvu.Cols" localSheetId="34" hidden="1">'Jan-22'!$X:$XFD</definedName>
    <definedName name="Z_5F6D01E3_9E6F_4D7F_980F_63899AF95899_.wvu.Cols" localSheetId="22" hidden="1">'Jan-23'!$AC:$XFD</definedName>
    <definedName name="Z_5F6D01E3_9E6F_4D7F_980F_63899AF95899_.wvu.Cols" localSheetId="28" hidden="1">'Jul-22'!$X:$XFD</definedName>
    <definedName name="Z_5F6D01E3_9E6F_4D7F_980F_63899AF95899_.wvu.Cols" localSheetId="29" hidden="1">'Jun-22'!$X:$XFD</definedName>
    <definedName name="Z_5F6D01E3_9E6F_4D7F_980F_63899AF95899_.wvu.Cols" localSheetId="32" hidden="1">'Mar-22'!$X:$XFD</definedName>
    <definedName name="Z_5F6D01E3_9E6F_4D7F_980F_63899AF95899_.wvu.Cols" localSheetId="30" hidden="1">'May-22'!$X:$XFD</definedName>
    <definedName name="Z_5F6D01E3_9E6F_4D7F_980F_63899AF95899_.wvu.Cols" localSheetId="2" hidden="1">Notes!$S:$XFD</definedName>
    <definedName name="Z_5F6D01E3_9E6F_4D7F_980F_63899AF95899_.wvu.Cols" localSheetId="36" hidden="1">'Nov-21'!$S:$XFD</definedName>
    <definedName name="Z_5F6D01E3_9E6F_4D7F_980F_63899AF95899_.wvu.Cols" localSheetId="24" hidden="1">'Nov-22'!$X:$XFD</definedName>
    <definedName name="Z_5F6D01E3_9E6F_4D7F_980F_63899AF95899_.wvu.Cols" localSheetId="3" hidden="1">Occupancy_2024!$AI:$XFD</definedName>
    <definedName name="Z_5F6D01E3_9E6F_4D7F_980F_63899AF95899_.wvu.Cols" localSheetId="37" hidden="1">'Oct-21'!$S:$XFD</definedName>
    <definedName name="Z_5F6D01E3_9E6F_4D7F_980F_63899AF95899_.wvu.Cols" localSheetId="25" hidden="1">'Oct-22'!$X:$XFD</definedName>
    <definedName name="Z_5F6D01E3_9E6F_4D7F_980F_63899AF95899_.wvu.Cols" localSheetId="26" hidden="1">'Sep-22'!$X:$XFD</definedName>
    <definedName name="Z_5F6D01E3_9E6F_4D7F_980F_63899AF95899_.wvu.Cols" localSheetId="3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Notes!$A$1:$CA$40</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31" hidden="1">'Apr-22'!$49:$1048576,'Apr-22'!$30:$48</definedName>
    <definedName name="Z_5F6D01E3_9E6F_4D7F_980F_63899AF95899_.wvu.Rows" localSheetId="35" hidden="1">'Dec-21'!$49:$1048576,'Dec-21'!$30:$48</definedName>
    <definedName name="Z_5F6D01E3_9E6F_4D7F_980F_63899AF95899_.wvu.Rows" localSheetId="1" hidden="1">Disclaimer!$45:$1048576,Disclaimer!$30:$44</definedName>
    <definedName name="Z_5F6D01E3_9E6F_4D7F_980F_63899AF95899_.wvu.Rows" localSheetId="33" hidden="1">'Feb-22'!$49:$1048576,'Feb-22'!$30:$48</definedName>
    <definedName name="Z_5F6D01E3_9E6F_4D7F_980F_63899AF95899_.wvu.Rows" localSheetId="34" hidden="1">'Jan-22'!$49:$1048576,'Jan-22'!$30:$48</definedName>
    <definedName name="Z_5F6D01E3_9E6F_4D7F_980F_63899AF95899_.wvu.Rows" localSheetId="29" hidden="1">'Jun-22'!$49:$1048576,'Jun-22'!$30:$48</definedName>
    <definedName name="Z_5F6D01E3_9E6F_4D7F_980F_63899AF95899_.wvu.Rows" localSheetId="32" hidden="1">'Mar-22'!$49:$1048576,'Mar-22'!$30:$48</definedName>
    <definedName name="Z_5F6D01E3_9E6F_4D7F_980F_63899AF95899_.wvu.Rows" localSheetId="30" hidden="1">'May-22'!$49:$1048576,'May-22'!$30:$48</definedName>
    <definedName name="Z_5F6D01E3_9E6F_4D7F_980F_63899AF95899_.wvu.Rows" localSheetId="2" hidden="1">Notes!$50:$1048576,Notes!$32:$49</definedName>
    <definedName name="Z_5F6D01E3_9E6F_4D7F_980F_63899AF95899_.wvu.Rows" localSheetId="36" hidden="1">'Nov-21'!$49:$1048576,'Nov-21'!$30:$48</definedName>
    <definedName name="Z_5F6D01E3_9E6F_4D7F_980F_63899AF95899_.wvu.Rows" localSheetId="37" hidden="1">'Oct-21'!$49:$1048576,'Oct-21'!$30:$48</definedName>
    <definedName name="Z_5F6D01E3_9E6F_4D7F_980F_63899AF95899_.wvu.Rows" localSheetId="38"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49" l="1"/>
  <c r="V49" i="49"/>
  <c r="V47" i="49"/>
  <c r="V46" i="49"/>
  <c r="V44" i="49"/>
  <c r="V43" i="49"/>
  <c r="V41" i="49"/>
  <c r="V40" i="49"/>
  <c r="V38" i="49"/>
  <c r="V37" i="49"/>
  <c r="U50" i="49"/>
  <c r="U49" i="49"/>
  <c r="U47" i="49"/>
  <c r="U46" i="49"/>
  <c r="U44" i="49"/>
  <c r="U43" i="49"/>
  <c r="U41" i="49"/>
  <c r="U40" i="49"/>
  <c r="U38" i="49"/>
  <c r="U37" i="49"/>
  <c r="T50" i="49"/>
  <c r="T49" i="49"/>
  <c r="T47" i="49"/>
  <c r="T46" i="49"/>
  <c r="T44" i="49"/>
  <c r="T43" i="49"/>
  <c r="T41" i="49"/>
  <c r="T40" i="49"/>
  <c r="T38" i="49"/>
  <c r="T37" i="49"/>
  <c r="S50" i="49"/>
  <c r="S49" i="49"/>
  <c r="S47" i="49"/>
  <c r="S46" i="49"/>
  <c r="S44" i="49"/>
  <c r="S43" i="49"/>
  <c r="S41" i="49"/>
  <c r="S40" i="49"/>
  <c r="S38" i="49"/>
  <c r="S37" i="49"/>
  <c r="R50" i="49"/>
  <c r="R49" i="49"/>
  <c r="R47" i="49"/>
  <c r="R46" i="49"/>
  <c r="R44" i="49"/>
  <c r="R43" i="49"/>
  <c r="R41" i="49"/>
  <c r="R40" i="49"/>
  <c r="R38" i="49"/>
  <c r="R37" i="49"/>
  <c r="Q50" i="49"/>
  <c r="Q49" i="49"/>
  <c r="Q47" i="49"/>
  <c r="Q46" i="49"/>
  <c r="Q43" i="49"/>
  <c r="Q41" i="49"/>
  <c r="Q40" i="49"/>
  <c r="Q37" i="49"/>
  <c r="AF52" i="49" l="1"/>
  <c r="AE52" i="49"/>
  <c r="AD52" i="49"/>
  <c r="AC52" i="49"/>
  <c r="AF51" i="49"/>
  <c r="AE51" i="49"/>
  <c r="AD51" i="49"/>
  <c r="AC51" i="49"/>
  <c r="P50" i="49"/>
  <c r="L50" i="49"/>
  <c r="K50" i="49"/>
  <c r="J50" i="49"/>
  <c r="I50" i="49"/>
  <c r="H50" i="49"/>
  <c r="G50" i="49"/>
  <c r="F50" i="49"/>
  <c r="O50" i="49" s="1"/>
  <c r="AA49" i="49"/>
  <c r="K49" i="49"/>
  <c r="J49" i="49"/>
  <c r="I49" i="49"/>
  <c r="H49" i="49"/>
  <c r="G49" i="49"/>
  <c r="F49" i="49"/>
  <c r="M49" i="49" s="1"/>
  <c r="K47" i="49"/>
  <c r="J47" i="49"/>
  <c r="I47" i="49"/>
  <c r="H47" i="49"/>
  <c r="G47" i="49"/>
  <c r="F47" i="49"/>
  <c r="K46" i="49"/>
  <c r="J46" i="49"/>
  <c r="I46" i="49"/>
  <c r="H46" i="49"/>
  <c r="G46" i="49"/>
  <c r="F46" i="49"/>
  <c r="K44" i="49"/>
  <c r="J44" i="49"/>
  <c r="I44" i="49"/>
  <c r="H44" i="49"/>
  <c r="G44" i="49"/>
  <c r="F44" i="49"/>
  <c r="P44" i="49" s="1"/>
  <c r="K43" i="49"/>
  <c r="J43" i="49"/>
  <c r="I43" i="49"/>
  <c r="H43" i="49"/>
  <c r="G43" i="49"/>
  <c r="AA43" i="49" s="1"/>
  <c r="F43" i="49"/>
  <c r="M43" i="49" s="1"/>
  <c r="K41" i="49"/>
  <c r="J41" i="49"/>
  <c r="I41" i="49"/>
  <c r="H41" i="49"/>
  <c r="G41" i="49"/>
  <c r="F41" i="49"/>
  <c r="W41" i="49" s="1"/>
  <c r="Y40" i="49"/>
  <c r="L40" i="49"/>
  <c r="K40" i="49"/>
  <c r="J40" i="49"/>
  <c r="I40" i="49"/>
  <c r="H40" i="49"/>
  <c r="G40" i="49"/>
  <c r="F40" i="49"/>
  <c r="AA38" i="49"/>
  <c r="K38" i="49"/>
  <c r="J38" i="49"/>
  <c r="I38" i="49"/>
  <c r="H38" i="49"/>
  <c r="G38" i="49"/>
  <c r="G52" i="49" s="1"/>
  <c r="F38" i="49"/>
  <c r="O38" i="49" s="1"/>
  <c r="K37" i="49"/>
  <c r="J37" i="49"/>
  <c r="I37" i="49"/>
  <c r="I51" i="49" s="1"/>
  <c r="H37" i="49"/>
  <c r="H51" i="49" s="1"/>
  <c r="G37" i="49"/>
  <c r="G51" i="49" s="1"/>
  <c r="F37" i="49"/>
  <c r="AF28" i="49"/>
  <c r="AE28" i="49"/>
  <c r="AD28" i="49"/>
  <c r="AC28" i="49"/>
  <c r="AB28" i="49"/>
  <c r="K28" i="49"/>
  <c r="J28" i="49"/>
  <c r="I28" i="49"/>
  <c r="H28" i="49"/>
  <c r="G28" i="49"/>
  <c r="F28" i="49"/>
  <c r="N28" i="49" s="1"/>
  <c r="AF27" i="49"/>
  <c r="AE27" i="49"/>
  <c r="AD27" i="49"/>
  <c r="AC27" i="49"/>
  <c r="AB27" i="49"/>
  <c r="K27" i="49"/>
  <c r="J27" i="49"/>
  <c r="I27" i="49"/>
  <c r="H27" i="49"/>
  <c r="G27" i="49"/>
  <c r="F27" i="49"/>
  <c r="L27" i="49" s="1"/>
  <c r="P26" i="49"/>
  <c r="O26" i="49"/>
  <c r="N26" i="49"/>
  <c r="M26" i="49"/>
  <c r="L26" i="49"/>
  <c r="P25" i="49"/>
  <c r="O25" i="49"/>
  <c r="N25" i="49"/>
  <c r="M25" i="49"/>
  <c r="L25" i="49"/>
  <c r="P23" i="49"/>
  <c r="O23" i="49"/>
  <c r="N23" i="49"/>
  <c r="M23" i="49"/>
  <c r="L23" i="49"/>
  <c r="P22" i="49"/>
  <c r="O22" i="49"/>
  <c r="N22" i="49"/>
  <c r="M22" i="49"/>
  <c r="L22" i="49"/>
  <c r="P20" i="49"/>
  <c r="O20" i="49"/>
  <c r="N20" i="49"/>
  <c r="M20" i="49"/>
  <c r="L20" i="49"/>
  <c r="P19" i="49"/>
  <c r="O19" i="49"/>
  <c r="N19" i="49"/>
  <c r="M19" i="49"/>
  <c r="L19" i="49"/>
  <c r="P17" i="49"/>
  <c r="O17" i="49"/>
  <c r="N17" i="49"/>
  <c r="M17" i="49"/>
  <c r="L17" i="49"/>
  <c r="P16" i="49"/>
  <c r="O16" i="49"/>
  <c r="N16" i="49"/>
  <c r="M16" i="49"/>
  <c r="L16" i="49"/>
  <c r="P14" i="49"/>
  <c r="O14" i="49"/>
  <c r="N14" i="49"/>
  <c r="M14" i="49"/>
  <c r="L14" i="49"/>
  <c r="P13" i="49"/>
  <c r="O13" i="49"/>
  <c r="N13" i="49"/>
  <c r="M13" i="49"/>
  <c r="L13" i="49"/>
  <c r="Q9" i="49"/>
  <c r="F9" i="49"/>
  <c r="F33" i="49" s="1"/>
  <c r="M27" i="49" l="1"/>
  <c r="V51" i="49"/>
  <c r="Y46" i="49"/>
  <c r="L28" i="49"/>
  <c r="M37" i="49"/>
  <c r="P38" i="49"/>
  <c r="W46" i="49"/>
  <c r="P49" i="49"/>
  <c r="T52" i="49"/>
  <c r="W40" i="49"/>
  <c r="P43" i="49"/>
  <c r="O27" i="49"/>
  <c r="I52" i="49"/>
  <c r="L44" i="49"/>
  <c r="X49" i="49"/>
  <c r="K51" i="49"/>
  <c r="U52" i="49"/>
  <c r="P37" i="49"/>
  <c r="O44" i="49"/>
  <c r="L46" i="49"/>
  <c r="Z37" i="49"/>
  <c r="L38" i="49"/>
  <c r="X43" i="49"/>
  <c r="V52" i="49"/>
  <c r="AA41" i="49"/>
  <c r="X41" i="49"/>
  <c r="Z41" i="49"/>
  <c r="Y41" i="49"/>
  <c r="AA44" i="49"/>
  <c r="W47" i="49"/>
  <c r="S52" i="49"/>
  <c r="AA47" i="49"/>
  <c r="Z47" i="49"/>
  <c r="X47" i="49"/>
  <c r="Y47" i="49"/>
  <c r="AA50" i="49"/>
  <c r="U51" i="49"/>
  <c r="N37" i="49"/>
  <c r="X38" i="49"/>
  <c r="Z40" i="49"/>
  <c r="L41" i="49"/>
  <c r="N43" i="49"/>
  <c r="X44" i="49"/>
  <c r="Z46" i="49"/>
  <c r="L47" i="49"/>
  <c r="N49" i="49"/>
  <c r="X50" i="49"/>
  <c r="J51" i="49"/>
  <c r="R51" i="49"/>
  <c r="H52" i="49"/>
  <c r="P41" i="49"/>
  <c r="N27" i="49"/>
  <c r="O37" i="49"/>
  <c r="Y38" i="49"/>
  <c r="AA40" i="49"/>
  <c r="M41" i="49"/>
  <c r="O43" i="49"/>
  <c r="Y44" i="49"/>
  <c r="AA46" i="49"/>
  <c r="M47" i="49"/>
  <c r="O49" i="49"/>
  <c r="W50" i="49"/>
  <c r="Y50" i="49"/>
  <c r="Z38" i="49"/>
  <c r="N41" i="49"/>
  <c r="Z44" i="49"/>
  <c r="N47" i="49"/>
  <c r="Z50" i="49"/>
  <c r="J52" i="49"/>
  <c r="R52" i="49"/>
  <c r="P27" i="49"/>
  <c r="M28" i="49"/>
  <c r="M40" i="49"/>
  <c r="O41" i="49"/>
  <c r="W43" i="49"/>
  <c r="Y43" i="49"/>
  <c r="M46" i="49"/>
  <c r="O47" i="49"/>
  <c r="W49" i="49"/>
  <c r="Y49" i="49"/>
  <c r="K52" i="49"/>
  <c r="Z43" i="49"/>
  <c r="P47" i="49"/>
  <c r="Z49" i="49"/>
  <c r="O28" i="49"/>
  <c r="M38" i="49"/>
  <c r="O40" i="49"/>
  <c r="M44" i="49"/>
  <c r="O46" i="49"/>
  <c r="M50" i="49"/>
  <c r="P28" i="49"/>
  <c r="L37" i="49"/>
  <c r="T51" i="49"/>
  <c r="N38" i="49"/>
  <c r="P40" i="49"/>
  <c r="X40" i="49"/>
  <c r="L43" i="49"/>
  <c r="N44" i="49"/>
  <c r="P46" i="49"/>
  <c r="X46" i="49"/>
  <c r="L49" i="49"/>
  <c r="N50" i="49"/>
  <c r="F52" i="49"/>
  <c r="N40" i="49"/>
  <c r="N46" i="49"/>
  <c r="F51" i="49"/>
  <c r="AA37" i="49" l="1"/>
  <c r="Y37" i="49"/>
  <c r="AA52" i="49"/>
  <c r="Z52" i="49"/>
  <c r="Y52" i="49"/>
  <c r="X52" i="49"/>
  <c r="N51" i="49"/>
  <c r="P51" i="49"/>
  <c r="O51" i="49"/>
  <c r="M51" i="49"/>
  <c r="L51" i="49"/>
  <c r="X37" i="49"/>
  <c r="S51" i="49"/>
  <c r="X51" i="49" s="1"/>
  <c r="O52" i="49"/>
  <c r="L52" i="49"/>
  <c r="N52" i="49"/>
  <c r="M52" i="49"/>
  <c r="P52" i="49"/>
  <c r="Q51" i="49"/>
  <c r="W51" i="49" s="1"/>
  <c r="W37" i="49"/>
  <c r="Y51" i="49"/>
  <c r="AA51" i="49"/>
  <c r="Z51" i="49"/>
  <c r="V50" i="45" l="1"/>
  <c r="V49" i="45"/>
  <c r="V47" i="45"/>
  <c r="V46" i="45"/>
  <c r="V44" i="45"/>
  <c r="V43" i="45"/>
  <c r="V41" i="45"/>
  <c r="V40" i="45"/>
  <c r="V38" i="45"/>
  <c r="V37" i="45"/>
  <c r="V50" i="46"/>
  <c r="V49" i="46"/>
  <c r="V47" i="46"/>
  <c r="V46" i="46"/>
  <c r="V44" i="46"/>
  <c r="V43" i="46"/>
  <c r="V41" i="46"/>
  <c r="V40" i="46"/>
  <c r="V38" i="46"/>
  <c r="V37" i="46"/>
  <c r="U37" i="46"/>
  <c r="U50" i="45"/>
  <c r="U49" i="45"/>
  <c r="U47" i="45"/>
  <c r="U46" i="45"/>
  <c r="U44" i="45"/>
  <c r="U43" i="45"/>
  <c r="U41" i="45"/>
  <c r="U40" i="45"/>
  <c r="U38" i="45"/>
  <c r="U37" i="45"/>
  <c r="U50" i="46"/>
  <c r="U49" i="46"/>
  <c r="U47" i="46"/>
  <c r="U46" i="46"/>
  <c r="U44" i="46"/>
  <c r="U43" i="46"/>
  <c r="U41" i="46"/>
  <c r="U40" i="46"/>
  <c r="U38" i="46"/>
  <c r="T47" i="45"/>
  <c r="T47" i="46" s="1"/>
  <c r="T46" i="45"/>
  <c r="T44" i="45"/>
  <c r="T44" i="46" s="1"/>
  <c r="T43" i="45"/>
  <c r="T43" i="46" s="1"/>
  <c r="T41" i="45"/>
  <c r="T41" i="46" s="1"/>
  <c r="T40" i="45"/>
  <c r="T38" i="45"/>
  <c r="T38" i="46" s="1"/>
  <c r="T37" i="45"/>
  <c r="T50" i="46"/>
  <c r="T49" i="46"/>
  <c r="T46" i="46"/>
  <c r="T40" i="46"/>
  <c r="T37" i="46"/>
  <c r="R37" i="48"/>
  <c r="S37" i="48"/>
  <c r="S50" i="46"/>
  <c r="S49" i="46"/>
  <c r="S47" i="46"/>
  <c r="S46" i="46"/>
  <c r="S44" i="46"/>
  <c r="S43" i="46"/>
  <c r="S41" i="46"/>
  <c r="S40" i="46"/>
  <c r="S38" i="46"/>
  <c r="S37" i="46"/>
  <c r="R37" i="46"/>
  <c r="S50" i="45"/>
  <c r="S49" i="45"/>
  <c r="S47" i="45"/>
  <c r="S46" i="45"/>
  <c r="S44" i="45"/>
  <c r="S43" i="45"/>
  <c r="S41" i="45"/>
  <c r="S40" i="45"/>
  <c r="S38" i="45"/>
  <c r="S37" i="45"/>
  <c r="AF52" i="48"/>
  <c r="AE52" i="48"/>
  <c r="AD52" i="48"/>
  <c r="AF51" i="48"/>
  <c r="AE51" i="48"/>
  <c r="AD51" i="48"/>
  <c r="K50" i="48"/>
  <c r="V50" i="48" s="1"/>
  <c r="J50" i="48"/>
  <c r="U50" i="48" s="1"/>
  <c r="K49" i="48"/>
  <c r="V49" i="48" s="1"/>
  <c r="J49" i="48"/>
  <c r="U49" i="48" s="1"/>
  <c r="H49" i="48"/>
  <c r="S49" i="48" s="1"/>
  <c r="K47" i="48"/>
  <c r="V47" i="48" s="1"/>
  <c r="F46" i="48"/>
  <c r="Q46" i="48" s="1"/>
  <c r="F44" i="48"/>
  <c r="H43" i="48"/>
  <c r="S43" i="48" s="1"/>
  <c r="AC52" i="48"/>
  <c r="I41" i="48"/>
  <c r="T41" i="48" s="1"/>
  <c r="H41" i="48"/>
  <c r="S41" i="48" s="1"/>
  <c r="G41" i="48"/>
  <c r="R41" i="48" s="1"/>
  <c r="J40" i="48"/>
  <c r="U40" i="48" s="1"/>
  <c r="I38" i="48"/>
  <c r="T38" i="48" s="1"/>
  <c r="H38" i="48"/>
  <c r="S38" i="48" s="1"/>
  <c r="G38" i="48"/>
  <c r="AC51" i="48"/>
  <c r="H37" i="48"/>
  <c r="F33" i="48"/>
  <c r="AF27" i="48"/>
  <c r="AD27" i="48"/>
  <c r="N26" i="48"/>
  <c r="L26" i="48"/>
  <c r="I50" i="48"/>
  <c r="T50" i="48" s="1"/>
  <c r="H50" i="48"/>
  <c r="S50" i="48" s="1"/>
  <c r="G50" i="48"/>
  <c r="R50" i="48" s="1"/>
  <c r="M26" i="48"/>
  <c r="M25" i="48"/>
  <c r="I49" i="48"/>
  <c r="T49" i="48" s="1"/>
  <c r="G49" i="48"/>
  <c r="R49" i="48" s="1"/>
  <c r="AF28" i="48"/>
  <c r="J47" i="48"/>
  <c r="U47" i="48" s="1"/>
  <c r="I47" i="48"/>
  <c r="T47" i="48" s="1"/>
  <c r="G47" i="48"/>
  <c r="R47" i="48" s="1"/>
  <c r="N23" i="48"/>
  <c r="P22" i="48"/>
  <c r="J46" i="48"/>
  <c r="U46" i="48" s="1"/>
  <c r="I46" i="48"/>
  <c r="T46" i="48" s="1"/>
  <c r="H46" i="48"/>
  <c r="G46" i="48"/>
  <c r="R46" i="48" s="1"/>
  <c r="P20" i="48"/>
  <c r="L20" i="48"/>
  <c r="K44" i="48"/>
  <c r="V44" i="48" s="1"/>
  <c r="J44" i="48"/>
  <c r="I44" i="48"/>
  <c r="T44" i="48" s="1"/>
  <c r="H44" i="48"/>
  <c r="S44" i="48" s="1"/>
  <c r="G44" i="48"/>
  <c r="R44" i="48" s="1"/>
  <c r="K43" i="48"/>
  <c r="V43" i="48" s="1"/>
  <c r="J43" i="48"/>
  <c r="U43" i="48" s="1"/>
  <c r="G43" i="48"/>
  <c r="R43" i="48" s="1"/>
  <c r="M19" i="48"/>
  <c r="AC28" i="48"/>
  <c r="L17" i="48"/>
  <c r="K41" i="48"/>
  <c r="V41" i="48" s="1"/>
  <c r="J41" i="48"/>
  <c r="U41" i="48" s="1"/>
  <c r="O16" i="48"/>
  <c r="M16" i="48"/>
  <c r="L16" i="48"/>
  <c r="K40" i="48"/>
  <c r="I40" i="48"/>
  <c r="T40" i="48" s="1"/>
  <c r="H27" i="48"/>
  <c r="F40" i="48"/>
  <c r="AE28" i="48"/>
  <c r="AD28" i="48"/>
  <c r="AB28" i="48"/>
  <c r="N14" i="48"/>
  <c r="L14" i="48"/>
  <c r="K38" i="48"/>
  <c r="I28" i="48"/>
  <c r="H28" i="48"/>
  <c r="M14" i="48"/>
  <c r="AE27" i="48"/>
  <c r="AC27" i="48"/>
  <c r="AB27" i="48"/>
  <c r="M13" i="48"/>
  <c r="K37" i="48"/>
  <c r="V37" i="48" s="1"/>
  <c r="J37" i="48"/>
  <c r="I37" i="48"/>
  <c r="G37" i="48"/>
  <c r="P13" i="48"/>
  <c r="Q9" i="48"/>
  <c r="F9" i="48"/>
  <c r="N46" i="48" l="1"/>
  <c r="Z43" i="48"/>
  <c r="O46" i="48"/>
  <c r="AA43" i="48"/>
  <c r="M44" i="48"/>
  <c r="N44" i="48"/>
  <c r="K52" i="48"/>
  <c r="V38" i="48"/>
  <c r="V52" i="48" s="1"/>
  <c r="J51" i="48"/>
  <c r="U37" i="48"/>
  <c r="U51" i="48" s="1"/>
  <c r="P40" i="48"/>
  <c r="O40" i="48"/>
  <c r="N40" i="48"/>
  <c r="Q40" i="48"/>
  <c r="T52" i="48"/>
  <c r="AA49" i="48"/>
  <c r="Z49" i="48"/>
  <c r="Y49" i="48"/>
  <c r="X49" i="48"/>
  <c r="U44" i="48"/>
  <c r="O44" i="48"/>
  <c r="AA47" i="48"/>
  <c r="Z47" i="48"/>
  <c r="Y47" i="48"/>
  <c r="T37" i="48"/>
  <c r="Z46" i="48"/>
  <c r="Y46" i="48"/>
  <c r="X46" i="48"/>
  <c r="W46" i="48"/>
  <c r="V40" i="48"/>
  <c r="Y44" i="48"/>
  <c r="X44" i="48"/>
  <c r="Z44" i="48"/>
  <c r="AA44" i="48"/>
  <c r="S46" i="48"/>
  <c r="M46" i="48"/>
  <c r="X50" i="48"/>
  <c r="AA50" i="48"/>
  <c r="Z50" i="48"/>
  <c r="Y50" i="48"/>
  <c r="X41" i="48"/>
  <c r="AA41" i="48"/>
  <c r="Z41" i="48"/>
  <c r="Y41" i="48"/>
  <c r="F49" i="48"/>
  <c r="P25" i="48"/>
  <c r="O13" i="48"/>
  <c r="P23" i="48"/>
  <c r="N19" i="48"/>
  <c r="P16" i="48"/>
  <c r="P19" i="48"/>
  <c r="N20" i="48"/>
  <c r="M22" i="48"/>
  <c r="L23" i="48"/>
  <c r="I27" i="48"/>
  <c r="J28" i="48"/>
  <c r="H40" i="48"/>
  <c r="X43" i="48"/>
  <c r="L44" i="48"/>
  <c r="K46" i="48"/>
  <c r="V46" i="48" s="1"/>
  <c r="AA46" i="48" s="1"/>
  <c r="F50" i="48"/>
  <c r="O14" i="48"/>
  <c r="F41" i="48"/>
  <c r="O17" i="48"/>
  <c r="P17" i="48"/>
  <c r="O19" i="48"/>
  <c r="L22" i="48"/>
  <c r="L13" i="48"/>
  <c r="O20" i="48"/>
  <c r="N22" i="48"/>
  <c r="O22" i="48"/>
  <c r="M23" i="48"/>
  <c r="L25" i="48"/>
  <c r="K27" i="48"/>
  <c r="K28" i="48"/>
  <c r="F38" i="48"/>
  <c r="L46" i="48"/>
  <c r="N25" i="48"/>
  <c r="O25" i="48"/>
  <c r="O26" i="48"/>
  <c r="G28" i="48"/>
  <c r="P14" i="48"/>
  <c r="N16" i="48"/>
  <c r="M17" i="48"/>
  <c r="P26" i="48"/>
  <c r="F27" i="48"/>
  <c r="F28" i="48"/>
  <c r="F37" i="48"/>
  <c r="J38" i="48"/>
  <c r="I43" i="48"/>
  <c r="T43" i="48" s="1"/>
  <c r="Y43" i="48" s="1"/>
  <c r="F47" i="48"/>
  <c r="I52" i="48"/>
  <c r="G52" i="48"/>
  <c r="N13" i="48"/>
  <c r="O23" i="48"/>
  <c r="Q44" i="48"/>
  <c r="P44" i="48"/>
  <c r="N17" i="48"/>
  <c r="G27" i="48"/>
  <c r="R38" i="48"/>
  <c r="J27" i="48"/>
  <c r="L19" i="48"/>
  <c r="F43" i="48"/>
  <c r="M20" i="48"/>
  <c r="G40" i="48"/>
  <c r="R40" i="48" s="1"/>
  <c r="H47" i="48"/>
  <c r="S47" i="48" s="1"/>
  <c r="S52" i="48" s="1"/>
  <c r="W44" i="48" l="1"/>
  <c r="Q44" i="49"/>
  <c r="W44" i="49" s="1"/>
  <c r="L40" i="48"/>
  <c r="X47" i="48"/>
  <c r="R52" i="48"/>
  <c r="Y38" i="48"/>
  <c r="X38" i="48"/>
  <c r="AA38" i="48"/>
  <c r="P46" i="48"/>
  <c r="V51" i="48"/>
  <c r="Z40" i="48"/>
  <c r="Y40" i="48"/>
  <c r="X40" i="48"/>
  <c r="AA40" i="48"/>
  <c r="L47" i="48"/>
  <c r="Q47" i="48"/>
  <c r="W47" i="48" s="1"/>
  <c r="N47" i="48"/>
  <c r="M47" i="48"/>
  <c r="P47" i="48"/>
  <c r="O47" i="48"/>
  <c r="Q37" i="48"/>
  <c r="N37" i="48"/>
  <c r="P37" i="48"/>
  <c r="O37" i="48"/>
  <c r="L37" i="48"/>
  <c r="F51" i="48"/>
  <c r="M37" i="48"/>
  <c r="O43" i="48"/>
  <c r="N43" i="48"/>
  <c r="M43" i="48"/>
  <c r="L43" i="48"/>
  <c r="Q43" i="48"/>
  <c r="W43" i="48" s="1"/>
  <c r="P43" i="48"/>
  <c r="O28" i="48"/>
  <c r="L28" i="48"/>
  <c r="M28" i="48"/>
  <c r="P28" i="48"/>
  <c r="N28" i="48"/>
  <c r="I51" i="48"/>
  <c r="H52" i="48"/>
  <c r="N41" i="48"/>
  <c r="M41" i="48"/>
  <c r="L41" i="48"/>
  <c r="P41" i="48"/>
  <c r="O41" i="48"/>
  <c r="Q41" i="48"/>
  <c r="W41" i="48" s="1"/>
  <c r="S40" i="48"/>
  <c r="S51" i="48" s="1"/>
  <c r="H51" i="48"/>
  <c r="T51" i="48"/>
  <c r="L38" i="48"/>
  <c r="M38" i="48"/>
  <c r="F52" i="48"/>
  <c r="P38" i="48"/>
  <c r="O38" i="48"/>
  <c r="N38" i="48"/>
  <c r="Q38" i="48"/>
  <c r="Q38" i="49" s="1"/>
  <c r="R51" i="48"/>
  <c r="AA37" i="48"/>
  <c r="Z37" i="48"/>
  <c r="Y37" i="48"/>
  <c r="X37" i="48"/>
  <c r="W40" i="48"/>
  <c r="J52" i="48"/>
  <c r="U38" i="48"/>
  <c r="U52" i="48" s="1"/>
  <c r="M40" i="48"/>
  <c r="N49" i="48"/>
  <c r="M49" i="48"/>
  <c r="Q49" i="48"/>
  <c r="W49" i="48" s="1"/>
  <c r="P49" i="48"/>
  <c r="O49" i="48"/>
  <c r="L49" i="48"/>
  <c r="K51" i="48"/>
  <c r="P27" i="48"/>
  <c r="N27" i="48"/>
  <c r="L27" i="48"/>
  <c r="O27" i="48"/>
  <c r="M27" i="48"/>
  <c r="P50" i="48"/>
  <c r="O50" i="48"/>
  <c r="Q50" i="48"/>
  <c r="W50" i="48" s="1"/>
  <c r="N50" i="48"/>
  <c r="M50" i="48"/>
  <c r="L50" i="48"/>
  <c r="G51" i="48"/>
  <c r="W38" i="49" l="1"/>
  <c r="Q52" i="49"/>
  <c r="W52" i="49" s="1"/>
  <c r="P52" i="48"/>
  <c r="O52" i="48"/>
  <c r="M52" i="48"/>
  <c r="L52" i="48"/>
  <c r="N52" i="48"/>
  <c r="O51" i="48"/>
  <c r="N51" i="48"/>
  <c r="M51" i="48"/>
  <c r="L51" i="48"/>
  <c r="P51" i="48"/>
  <c r="X52" i="48"/>
  <c r="AA52" i="48"/>
  <c r="Z52" i="48"/>
  <c r="Y52" i="48"/>
  <c r="Z51" i="48"/>
  <c r="Y51" i="48"/>
  <c r="AA51" i="48"/>
  <c r="X51" i="48"/>
  <c r="W38" i="48"/>
  <c r="Q52" i="48"/>
  <c r="W52" i="48" s="1"/>
  <c r="Z38" i="48"/>
  <c r="Q51" i="48"/>
  <c r="W51" i="48" s="1"/>
  <c r="W37" i="48"/>
  <c r="AF52" i="47" l="1"/>
  <c r="AE52" i="47"/>
  <c r="AD52" i="47"/>
  <c r="AF51" i="47"/>
  <c r="AE51" i="47"/>
  <c r="AD51" i="47"/>
  <c r="AC44" i="47"/>
  <c r="AC52" i="47"/>
  <c r="Q33" i="47"/>
  <c r="K50" i="47"/>
  <c r="U26" i="48"/>
  <c r="U26" i="49" s="1"/>
  <c r="I50" i="47"/>
  <c r="Q26" i="48"/>
  <c r="Q26" i="49" s="1"/>
  <c r="I49" i="47"/>
  <c r="H49" i="47"/>
  <c r="G49" i="47"/>
  <c r="S49" i="47" s="1"/>
  <c r="L25" i="47"/>
  <c r="V23" i="48"/>
  <c r="V23" i="49" s="1"/>
  <c r="U23" i="48"/>
  <c r="U23" i="49" s="1"/>
  <c r="K47" i="47"/>
  <c r="J47" i="47"/>
  <c r="V47" i="47" s="1"/>
  <c r="I47" i="47"/>
  <c r="U47" i="47" s="1"/>
  <c r="S23" i="48"/>
  <c r="S23" i="49" s="1"/>
  <c r="R23" i="48"/>
  <c r="R23" i="49" s="1"/>
  <c r="N23" i="47"/>
  <c r="L22" i="47"/>
  <c r="V22" i="48"/>
  <c r="V22" i="49" s="1"/>
  <c r="U22" i="48"/>
  <c r="U22" i="49" s="1"/>
  <c r="G46" i="47"/>
  <c r="S46" i="47" s="1"/>
  <c r="Q22" i="48"/>
  <c r="Q22" i="49" s="1"/>
  <c r="L20" i="47"/>
  <c r="J44" i="47"/>
  <c r="V44" i="47" s="1"/>
  <c r="I44" i="47"/>
  <c r="U44" i="47" s="1"/>
  <c r="H44" i="47"/>
  <c r="T44" i="47" s="1"/>
  <c r="G44" i="47"/>
  <c r="S44" i="47" s="1"/>
  <c r="Q20" i="48"/>
  <c r="Q20" i="49" s="1"/>
  <c r="K43" i="47"/>
  <c r="U19" i="48"/>
  <c r="U19" i="49" s="1"/>
  <c r="T19" i="48"/>
  <c r="T19" i="49" s="1"/>
  <c r="S19" i="48"/>
  <c r="S19" i="49" s="1"/>
  <c r="K41" i="47"/>
  <c r="H41" i="47"/>
  <c r="T41" i="47" s="1"/>
  <c r="G41" i="47"/>
  <c r="S41" i="47" s="1"/>
  <c r="F41" i="47"/>
  <c r="V16" i="48"/>
  <c r="V16" i="49" s="1"/>
  <c r="U16" i="48"/>
  <c r="U16" i="49" s="1"/>
  <c r="K40" i="47"/>
  <c r="J40" i="47"/>
  <c r="V40" i="47" s="1"/>
  <c r="I40" i="47"/>
  <c r="U40" i="47" s="1"/>
  <c r="H40" i="47"/>
  <c r="T40" i="47" s="1"/>
  <c r="R16" i="48"/>
  <c r="R16" i="49" s="1"/>
  <c r="F40" i="47"/>
  <c r="V14" i="48"/>
  <c r="V14" i="49" s="1"/>
  <c r="U14" i="48"/>
  <c r="U14" i="49" s="1"/>
  <c r="T14" i="48"/>
  <c r="T14" i="49" s="1"/>
  <c r="I37" i="47"/>
  <c r="U37" i="47" s="1"/>
  <c r="H37" i="47"/>
  <c r="T37" i="47" s="1"/>
  <c r="G37" i="47"/>
  <c r="S37" i="47" s="1"/>
  <c r="F37" i="47"/>
  <c r="Q9" i="47"/>
  <c r="F9" i="47"/>
  <c r="F33" i="47" s="1"/>
  <c r="P14" i="47" l="1"/>
  <c r="Z26" i="49"/>
  <c r="S17" i="48"/>
  <c r="S17" i="49" s="1"/>
  <c r="M20" i="47"/>
  <c r="Z22" i="49"/>
  <c r="AA22" i="49"/>
  <c r="S25" i="48"/>
  <c r="S25" i="49" s="1"/>
  <c r="AB27" i="47"/>
  <c r="L13" i="47"/>
  <c r="O14" i="47"/>
  <c r="Z20" i="49"/>
  <c r="S20" i="48"/>
  <c r="S20" i="49" s="1"/>
  <c r="X20" i="49" s="1"/>
  <c r="T25" i="48"/>
  <c r="T25" i="49" s="1"/>
  <c r="R13" i="48"/>
  <c r="R13" i="49" s="1"/>
  <c r="Z19" i="49"/>
  <c r="U20" i="48"/>
  <c r="U20" i="49" s="1"/>
  <c r="M23" i="47"/>
  <c r="S13" i="48"/>
  <c r="S13" i="49" s="1"/>
  <c r="AC51" i="47"/>
  <c r="O26" i="47"/>
  <c r="Z22" i="48"/>
  <c r="AA22" i="48"/>
  <c r="Z26" i="48"/>
  <c r="R37" i="47"/>
  <c r="M37" i="47"/>
  <c r="Q14" i="48"/>
  <c r="Q14" i="49" s="1"/>
  <c r="X20" i="48"/>
  <c r="O20" i="47"/>
  <c r="P22" i="47"/>
  <c r="F44" i="47"/>
  <c r="M44" i="47" s="1"/>
  <c r="T13" i="48"/>
  <c r="T13" i="49" s="1"/>
  <c r="AC27" i="47"/>
  <c r="AD28" i="47"/>
  <c r="AD27" i="47"/>
  <c r="V19" i="48"/>
  <c r="V19" i="49" s="1"/>
  <c r="T20" i="48"/>
  <c r="R22" i="48"/>
  <c r="AE28" i="47"/>
  <c r="M17" i="47"/>
  <c r="AF28" i="47"/>
  <c r="M16" i="47"/>
  <c r="AF27" i="47"/>
  <c r="Q17" i="48"/>
  <c r="Q17" i="49" s="1"/>
  <c r="O19" i="47"/>
  <c r="P26" i="47"/>
  <c r="AC28" i="47"/>
  <c r="L16" i="47"/>
  <c r="AE27" i="47"/>
  <c r="T16" i="48"/>
  <c r="T16" i="49" s="1"/>
  <c r="R17" i="48"/>
  <c r="R17" i="49" s="1"/>
  <c r="R25" i="48"/>
  <c r="R25" i="49" s="1"/>
  <c r="K46" i="47"/>
  <c r="I43" i="47"/>
  <c r="U43" i="47" s="1"/>
  <c r="J43" i="47"/>
  <c r="V43" i="47" s="1"/>
  <c r="I46" i="47"/>
  <c r="U46" i="47" s="1"/>
  <c r="K37" i="47"/>
  <c r="K27" i="47"/>
  <c r="J41" i="47"/>
  <c r="V41" i="47" s="1"/>
  <c r="U17" i="48"/>
  <c r="J28" i="47"/>
  <c r="M22" i="47"/>
  <c r="H46" i="47"/>
  <c r="T46" i="47" s="1"/>
  <c r="G50" i="47"/>
  <c r="S50" i="47" s="1"/>
  <c r="P41" i="47"/>
  <c r="K44" i="47"/>
  <c r="N19" i="47"/>
  <c r="K49" i="47"/>
  <c r="V25" i="48"/>
  <c r="V25" i="49" s="1"/>
  <c r="AA25" i="49" s="1"/>
  <c r="L37" i="47"/>
  <c r="M14" i="47"/>
  <c r="P40" i="47"/>
  <c r="O40" i="47"/>
  <c r="M40" i="47"/>
  <c r="N40" i="47"/>
  <c r="O17" i="47"/>
  <c r="X20" i="47"/>
  <c r="Z20" i="47"/>
  <c r="J49" i="47"/>
  <c r="U25" i="48"/>
  <c r="U25" i="49" s="1"/>
  <c r="Z25" i="49" s="1"/>
  <c r="P13" i="47"/>
  <c r="F43" i="47"/>
  <c r="L19" i="47"/>
  <c r="Q19" i="48"/>
  <c r="Q19" i="49" s="1"/>
  <c r="M19" i="47"/>
  <c r="P19" i="47"/>
  <c r="S14" i="48"/>
  <c r="S14" i="49" s="1"/>
  <c r="H38" i="47"/>
  <c r="T38" i="47" s="1"/>
  <c r="H28" i="47"/>
  <c r="G43" i="47"/>
  <c r="S43" i="47" s="1"/>
  <c r="R19" i="48"/>
  <c r="R19" i="49" s="1"/>
  <c r="N22" i="47"/>
  <c r="Z22" i="47"/>
  <c r="AA22" i="47"/>
  <c r="W22" i="47"/>
  <c r="P25" i="47"/>
  <c r="H50" i="47"/>
  <c r="G28" i="47"/>
  <c r="R14" i="48"/>
  <c r="R14" i="49" s="1"/>
  <c r="G38" i="47"/>
  <c r="S38" i="47" s="1"/>
  <c r="L14" i="47"/>
  <c r="J37" i="47"/>
  <c r="V37" i="47" s="1"/>
  <c r="J27" i="47"/>
  <c r="AB28" i="47"/>
  <c r="I41" i="47"/>
  <c r="U41" i="47" s="1"/>
  <c r="Q23" i="48"/>
  <c r="Q23" i="49" s="1"/>
  <c r="O23" i="47"/>
  <c r="F47" i="47"/>
  <c r="P23" i="47"/>
  <c r="L23" i="47"/>
  <c r="M26" i="47"/>
  <c r="Z26" i="47"/>
  <c r="K28" i="47"/>
  <c r="AA14" i="47"/>
  <c r="P16" i="47"/>
  <c r="H27" i="47"/>
  <c r="K38" i="47"/>
  <c r="G47" i="47"/>
  <c r="S47" i="47" s="1"/>
  <c r="Q13" i="48"/>
  <c r="Q13" i="49" s="1"/>
  <c r="N14" i="47"/>
  <c r="P17" i="47"/>
  <c r="O22" i="47"/>
  <c r="T23" i="48"/>
  <c r="T23" i="49" s="1"/>
  <c r="Q25" i="48"/>
  <c r="Q25" i="49" s="1"/>
  <c r="N26" i="47"/>
  <c r="F38" i="47"/>
  <c r="L41" i="47"/>
  <c r="F46" i="47"/>
  <c r="F49" i="47"/>
  <c r="J50" i="47"/>
  <c r="I28" i="47"/>
  <c r="M41" i="47"/>
  <c r="H43" i="47"/>
  <c r="T43" i="47" s="1"/>
  <c r="F27" i="47"/>
  <c r="N37" i="47"/>
  <c r="I38" i="47"/>
  <c r="U38" i="47" s="1"/>
  <c r="O41" i="47"/>
  <c r="M13" i="47"/>
  <c r="Z14" i="47"/>
  <c r="O16" i="47"/>
  <c r="L17" i="47"/>
  <c r="N20" i="47"/>
  <c r="M25" i="47"/>
  <c r="G27" i="47"/>
  <c r="J38" i="47"/>
  <c r="V38" i="47" s="1"/>
  <c r="J46" i="47"/>
  <c r="V46" i="47" s="1"/>
  <c r="F50" i="47"/>
  <c r="O13" i="47"/>
  <c r="Q16" i="48"/>
  <c r="Q16" i="49" s="1"/>
  <c r="N17" i="47"/>
  <c r="P20" i="47"/>
  <c r="O25" i="47"/>
  <c r="L26" i="47"/>
  <c r="I27" i="47"/>
  <c r="F28" i="47"/>
  <c r="G40" i="47"/>
  <c r="S40" i="47" s="1"/>
  <c r="H47" i="47"/>
  <c r="T47" i="47" s="1"/>
  <c r="N16" i="47"/>
  <c r="N13" i="47"/>
  <c r="N25" i="47"/>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AA52" i="44"/>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W25" i="49" l="1"/>
  <c r="X25" i="49"/>
  <c r="Y25" i="49"/>
  <c r="R27" i="48"/>
  <c r="R22" i="49"/>
  <c r="W22" i="49" s="1"/>
  <c r="W23" i="49"/>
  <c r="AA23" i="49"/>
  <c r="Z23" i="49"/>
  <c r="X23" i="49"/>
  <c r="Y23" i="49"/>
  <c r="U28" i="47"/>
  <c r="Y20" i="48"/>
  <c r="T20" i="49"/>
  <c r="Y20" i="49" s="1"/>
  <c r="Z16" i="49"/>
  <c r="Y16" i="49"/>
  <c r="W16" i="49"/>
  <c r="AA16" i="49"/>
  <c r="L44" i="47"/>
  <c r="Z17" i="47"/>
  <c r="W17" i="49"/>
  <c r="X17" i="49"/>
  <c r="AA19" i="49"/>
  <c r="Z20" i="48"/>
  <c r="W19" i="49"/>
  <c r="X19" i="49"/>
  <c r="Y19" i="49"/>
  <c r="U28" i="48"/>
  <c r="U17" i="49"/>
  <c r="U28" i="49" s="1"/>
  <c r="W13" i="49"/>
  <c r="Q27" i="49"/>
  <c r="X13" i="49"/>
  <c r="Y13" i="49"/>
  <c r="T27" i="47"/>
  <c r="AA14" i="49"/>
  <c r="W14" i="49"/>
  <c r="Q28" i="49"/>
  <c r="Y14" i="49"/>
  <c r="Z14" i="49"/>
  <c r="X14" i="49"/>
  <c r="Y26" i="47"/>
  <c r="T26" i="48"/>
  <c r="W26" i="47"/>
  <c r="R26" i="48"/>
  <c r="S27" i="47"/>
  <c r="S16" i="48"/>
  <c r="Y13" i="48"/>
  <c r="X13" i="48"/>
  <c r="W13" i="48"/>
  <c r="Q27" i="48"/>
  <c r="T28" i="47"/>
  <c r="T17" i="48"/>
  <c r="X17" i="47"/>
  <c r="X22" i="47"/>
  <c r="S22" i="48"/>
  <c r="V27" i="47"/>
  <c r="V13" i="48"/>
  <c r="W22" i="48"/>
  <c r="N44" i="47"/>
  <c r="X25" i="48"/>
  <c r="AA25" i="48"/>
  <c r="Y25" i="48"/>
  <c r="W25" i="48"/>
  <c r="Z25" i="48"/>
  <c r="R27" i="47"/>
  <c r="W17" i="47"/>
  <c r="W14" i="48"/>
  <c r="AA14" i="48"/>
  <c r="Z14" i="48"/>
  <c r="Y14" i="48"/>
  <c r="Q28" i="48"/>
  <c r="X14" i="48"/>
  <c r="V28" i="47"/>
  <c r="V17" i="48"/>
  <c r="V17" i="49" s="1"/>
  <c r="U27" i="47"/>
  <c r="U13" i="48"/>
  <c r="Y14" i="47"/>
  <c r="Y22" i="47"/>
  <c r="T22" i="48"/>
  <c r="AA23" i="48"/>
  <c r="W23" i="48"/>
  <c r="Y23" i="48"/>
  <c r="X23" i="48"/>
  <c r="Z23" i="48"/>
  <c r="X26" i="47"/>
  <c r="S26" i="48"/>
  <c r="Y17" i="47"/>
  <c r="W19" i="48"/>
  <c r="Y19" i="48"/>
  <c r="X19" i="48"/>
  <c r="AA19" i="48"/>
  <c r="Z19" i="48"/>
  <c r="Y20" i="47"/>
  <c r="AA20" i="47"/>
  <c r="V20" i="48"/>
  <c r="AA26" i="47"/>
  <c r="V26" i="48"/>
  <c r="X17" i="48"/>
  <c r="W17" i="48"/>
  <c r="AA17" i="48"/>
  <c r="Z17" i="48"/>
  <c r="O44" i="47"/>
  <c r="P44" i="47"/>
  <c r="Z16" i="48"/>
  <c r="W16" i="48"/>
  <c r="AA16" i="48"/>
  <c r="Y16" i="48"/>
  <c r="W20" i="47"/>
  <c r="R20" i="48"/>
  <c r="H51" i="47"/>
  <c r="S51" i="47"/>
  <c r="Z16" i="47"/>
  <c r="Y16" i="47"/>
  <c r="X16" i="47"/>
  <c r="W16" i="47"/>
  <c r="AA16" i="47"/>
  <c r="M38" i="47"/>
  <c r="P38" i="47"/>
  <c r="L38" i="47"/>
  <c r="O38" i="47"/>
  <c r="F52" i="47"/>
  <c r="N38" i="47"/>
  <c r="J51" i="47"/>
  <c r="U51" i="47"/>
  <c r="N43" i="47"/>
  <c r="M43" i="47"/>
  <c r="P43" i="47"/>
  <c r="O43" i="47"/>
  <c r="L43" i="47"/>
  <c r="X25" i="47"/>
  <c r="W25" i="47"/>
  <c r="Y25" i="47"/>
  <c r="AA25" i="47"/>
  <c r="Z25" i="47"/>
  <c r="O37" i="47"/>
  <c r="M46" i="47"/>
  <c r="L46" i="47"/>
  <c r="P46" i="47"/>
  <c r="O46" i="47"/>
  <c r="N46" i="47"/>
  <c r="O47" i="47"/>
  <c r="P47" i="47"/>
  <c r="N47" i="47"/>
  <c r="M47" i="47"/>
  <c r="L47" i="47"/>
  <c r="I51" i="47"/>
  <c r="AA19" i="47"/>
  <c r="X19" i="47"/>
  <c r="Y19" i="47"/>
  <c r="Z19" i="47"/>
  <c r="W19" i="47"/>
  <c r="G51" i="47"/>
  <c r="AA17" i="47"/>
  <c r="V51" i="47"/>
  <c r="K51" i="47"/>
  <c r="L40" i="47"/>
  <c r="F51" i="47"/>
  <c r="P50" i="47"/>
  <c r="N50" i="47"/>
  <c r="M50" i="47"/>
  <c r="L50" i="47"/>
  <c r="O50" i="47"/>
  <c r="X13" i="47"/>
  <c r="Q27" i="47"/>
  <c r="W13" i="47"/>
  <c r="Y13" i="47"/>
  <c r="AA13" i="47"/>
  <c r="Z13" i="47"/>
  <c r="N41" i="47"/>
  <c r="G52" i="47"/>
  <c r="AA23" i="47"/>
  <c r="Z23" i="47"/>
  <c r="Y23" i="47"/>
  <c r="X23" i="47"/>
  <c r="W23" i="47"/>
  <c r="P27" i="47"/>
  <c r="O27" i="47"/>
  <c r="L27" i="47"/>
  <c r="N27" i="47"/>
  <c r="M27" i="47"/>
  <c r="M49" i="47"/>
  <c r="L49" i="47"/>
  <c r="P49" i="47"/>
  <c r="O49" i="47"/>
  <c r="N49" i="47"/>
  <c r="V52" i="47"/>
  <c r="K52" i="47"/>
  <c r="S28" i="47"/>
  <c r="X14" i="47"/>
  <c r="O28" i="47"/>
  <c r="N28" i="47"/>
  <c r="M28" i="47"/>
  <c r="L28" i="47"/>
  <c r="P28" i="47"/>
  <c r="I52" i="47"/>
  <c r="R28" i="47"/>
  <c r="W14" i="47"/>
  <c r="S52" i="47"/>
  <c r="H52" i="47"/>
  <c r="U52" i="47"/>
  <c r="J52" i="47"/>
  <c r="T51" i="47"/>
  <c r="Q28" i="47"/>
  <c r="P37" i="47"/>
  <c r="X13" i="46"/>
  <c r="K37" i="46"/>
  <c r="AB27" i="46"/>
  <c r="AB28" i="46"/>
  <c r="G46" i="46"/>
  <c r="S27" i="46"/>
  <c r="H49" i="46"/>
  <c r="O43" i="46"/>
  <c r="Z13" i="46"/>
  <c r="K40" i="46"/>
  <c r="J44" i="46"/>
  <c r="Z20" i="46"/>
  <c r="O16" i="46"/>
  <c r="J40" i="46"/>
  <c r="I49" i="46"/>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AA19" i="46"/>
  <c r="AA13" i="46"/>
  <c r="AA16" i="46"/>
  <c r="H41" i="46"/>
  <c r="M22" i="46"/>
  <c r="Q27" i="46"/>
  <c r="L22" i="46"/>
  <c r="P22" i="46"/>
  <c r="F46" i="46"/>
  <c r="X25"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P44" i="45"/>
  <c r="X13" i="45"/>
  <c r="M49" i="45"/>
  <c r="T20" i="45"/>
  <c r="Y20" i="45" s="1"/>
  <c r="T14" i="45"/>
  <c r="I28" i="45"/>
  <c r="U20" i="45"/>
  <c r="Z20" i="45" s="1"/>
  <c r="M22" i="45"/>
  <c r="L22" i="45"/>
  <c r="P22" i="45"/>
  <c r="F46" i="45"/>
  <c r="Q22" i="45"/>
  <c r="K27" i="45"/>
  <c r="P43" i="45"/>
  <c r="O43" i="45"/>
  <c r="W13" i="45"/>
  <c r="Z13"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H50" i="45"/>
  <c r="S26" i="45"/>
  <c r="J28" i="45"/>
  <c r="I38"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X22" i="48" l="1"/>
  <c r="S22" i="49"/>
  <c r="X22" i="49" s="1"/>
  <c r="X26" i="48"/>
  <c r="S26" i="49"/>
  <c r="S27" i="48"/>
  <c r="S16" i="49"/>
  <c r="W20" i="48"/>
  <c r="R20" i="49"/>
  <c r="U27" i="48"/>
  <c r="Z27" i="48" s="1"/>
  <c r="U13" i="49"/>
  <c r="T28" i="48"/>
  <c r="Y28" i="48" s="1"/>
  <c r="T17" i="49"/>
  <c r="W26" i="48"/>
  <c r="R26" i="49"/>
  <c r="W26" i="49" s="1"/>
  <c r="Z28" i="49"/>
  <c r="Y22" i="48"/>
  <c r="T22" i="49"/>
  <c r="Y26" i="48"/>
  <c r="T26" i="49"/>
  <c r="Y26" i="49" s="1"/>
  <c r="AA17" i="49"/>
  <c r="AA20" i="48"/>
  <c r="V20" i="49"/>
  <c r="AA20" i="49" s="1"/>
  <c r="AA26" i="48"/>
  <c r="V26" i="49"/>
  <c r="AA26" i="49" s="1"/>
  <c r="V27" i="48"/>
  <c r="AA27" i="48" s="1"/>
  <c r="V13" i="49"/>
  <c r="Z17" i="49"/>
  <c r="R27" i="49"/>
  <c r="W27" i="49" s="1"/>
  <c r="X16" i="48"/>
  <c r="V28" i="48"/>
  <c r="X27" i="48"/>
  <c r="W27" i="48"/>
  <c r="R28" i="48"/>
  <c r="W28" i="48" s="1"/>
  <c r="Z28" i="48"/>
  <c r="AA28" i="48"/>
  <c r="AA13" i="48"/>
  <c r="Y17" i="48"/>
  <c r="S28" i="48"/>
  <c r="X28" i="48" s="1"/>
  <c r="Z13" i="48"/>
  <c r="T27" i="48"/>
  <c r="Y27" i="48" s="1"/>
  <c r="T52" i="47"/>
  <c r="W28" i="47"/>
  <c r="Z28" i="47"/>
  <c r="AA28" i="47"/>
  <c r="Y28" i="47"/>
  <c r="X28" i="47"/>
  <c r="M51" i="47"/>
  <c r="L51" i="47"/>
  <c r="P51" i="47"/>
  <c r="O51" i="47"/>
  <c r="N51" i="47"/>
  <c r="M52" i="47"/>
  <c r="L52" i="47"/>
  <c r="P52" i="47"/>
  <c r="O52" i="47"/>
  <c r="N52" i="47"/>
  <c r="Z27" i="47"/>
  <c r="X27" i="47"/>
  <c r="Y27" i="47"/>
  <c r="W27" i="47"/>
  <c r="AA27" i="47"/>
  <c r="J51" i="46"/>
  <c r="S28" i="46"/>
  <c r="X27" i="46"/>
  <c r="I51" i="46"/>
  <c r="M46" i="46"/>
  <c r="L46" i="46"/>
  <c r="P46" i="46"/>
  <c r="O46" i="46"/>
  <c r="N46" i="46"/>
  <c r="U27" i="46"/>
  <c r="Z27" i="46" s="1"/>
  <c r="Z16" i="46"/>
  <c r="T28" i="46"/>
  <c r="P47" i="46"/>
  <c r="O47" i="46"/>
  <c r="N47" i="46"/>
  <c r="M47" i="46"/>
  <c r="L47" i="46"/>
  <c r="M27" i="46"/>
  <c r="P27" i="46"/>
  <c r="O27" i="46"/>
  <c r="N27" i="46"/>
  <c r="L27" i="46"/>
  <c r="AA17" i="46"/>
  <c r="Z17" i="46"/>
  <c r="Y17" i="46"/>
  <c r="X17" i="46"/>
  <c r="W17" i="46"/>
  <c r="N28" i="46"/>
  <c r="M28" i="46"/>
  <c r="L28" i="46"/>
  <c r="P28" i="46"/>
  <c r="O28" i="46"/>
  <c r="P44" i="46"/>
  <c r="O44" i="46"/>
  <c r="N44" i="46"/>
  <c r="M44" i="46"/>
  <c r="L44" i="46"/>
  <c r="R27" i="46"/>
  <c r="W27" i="46" s="1"/>
  <c r="P40" i="46"/>
  <c r="O40" i="46"/>
  <c r="N40" i="46"/>
  <c r="M40" i="46"/>
  <c r="L40" i="46"/>
  <c r="N49" i="46"/>
  <c r="AA26" i="46"/>
  <c r="X26" i="46"/>
  <c r="Z26" i="46"/>
  <c r="Y26" i="46"/>
  <c r="W26" i="46"/>
  <c r="L41" i="46"/>
  <c r="M38" i="46"/>
  <c r="L38" i="46"/>
  <c r="P38" i="46"/>
  <c r="O38" i="46"/>
  <c r="F52" i="46"/>
  <c r="N38" i="46"/>
  <c r="H51" i="46"/>
  <c r="K51" i="46"/>
  <c r="V27" i="46"/>
  <c r="AA27" i="46" s="1"/>
  <c r="P50" i="46"/>
  <c r="O50" i="46"/>
  <c r="N50" i="46"/>
  <c r="M50" i="46"/>
  <c r="L50" i="46"/>
  <c r="H52" i="46"/>
  <c r="M37" i="46"/>
  <c r="P37" i="46"/>
  <c r="O37" i="46"/>
  <c r="N37" i="46"/>
  <c r="L37" i="46"/>
  <c r="F51" i="46"/>
  <c r="V28" i="46"/>
  <c r="R28" i="46"/>
  <c r="AA14" i="46"/>
  <c r="X14" i="46"/>
  <c r="Z14" i="46"/>
  <c r="Y14" i="46"/>
  <c r="Q28" i="46"/>
  <c r="W14" i="46"/>
  <c r="G51" i="46"/>
  <c r="J52" i="46"/>
  <c r="I52" i="46"/>
  <c r="AA22" i="46"/>
  <c r="Y22" i="46"/>
  <c r="Z22" i="46"/>
  <c r="X22" i="46"/>
  <c r="W22" i="46"/>
  <c r="M43" i="46"/>
  <c r="T27" i="46"/>
  <c r="Y27" i="46" s="1"/>
  <c r="Y13" i="46"/>
  <c r="G52" i="46"/>
  <c r="F51" i="45"/>
  <c r="O41" i="45"/>
  <c r="R28" i="45"/>
  <c r="P41" i="45"/>
  <c r="G51" i="45"/>
  <c r="L51" i="45" s="1"/>
  <c r="M43" i="45"/>
  <c r="S28" i="45"/>
  <c r="V27" i="45"/>
  <c r="R27" i="45"/>
  <c r="I51" i="45"/>
  <c r="N51" i="45" s="1"/>
  <c r="N37" i="45"/>
  <c r="Z25" i="45"/>
  <c r="N28" i="45"/>
  <c r="M28" i="45"/>
  <c r="L28" i="45"/>
  <c r="O28" i="45"/>
  <c r="P28" i="45"/>
  <c r="P49" i="45"/>
  <c r="K52" i="45"/>
  <c r="Y16" i="45"/>
  <c r="X16" i="45"/>
  <c r="W16" i="45"/>
  <c r="AA16" i="45"/>
  <c r="Z16" i="45"/>
  <c r="Q27" i="45"/>
  <c r="S27" i="45"/>
  <c r="AA14" i="45"/>
  <c r="Z14" i="45"/>
  <c r="Q28" i="45"/>
  <c r="W14" i="45"/>
  <c r="Y14" i="45"/>
  <c r="X14" i="45"/>
  <c r="AA26" i="45"/>
  <c r="Z26" i="45"/>
  <c r="W26" i="45"/>
  <c r="X26" i="45"/>
  <c r="Y26" i="45"/>
  <c r="O40" i="45"/>
  <c r="N40" i="45"/>
  <c r="M40" i="45"/>
  <c r="L40" i="45"/>
  <c r="P40" i="45"/>
  <c r="I52" i="45"/>
  <c r="J51" i="45"/>
  <c r="O51" i="45" s="1"/>
  <c r="T28" i="45"/>
  <c r="AA22" i="45"/>
  <c r="X22" i="45"/>
  <c r="Z22" i="45"/>
  <c r="Y22" i="45"/>
  <c r="W22" i="45"/>
  <c r="G52" i="45"/>
  <c r="L38" i="45"/>
  <c r="O38" i="45"/>
  <c r="F52" i="45"/>
  <c r="N38" i="45"/>
  <c r="P38" i="45"/>
  <c r="M38" i="45"/>
  <c r="M37" i="45"/>
  <c r="H51" i="45"/>
  <c r="M51" i="45" s="1"/>
  <c r="P47" i="45"/>
  <c r="O47" i="45"/>
  <c r="N47" i="45"/>
  <c r="M47" i="45"/>
  <c r="L47" i="45"/>
  <c r="P27" i="45"/>
  <c r="O27" i="45"/>
  <c r="L27" i="45"/>
  <c r="N27" i="45"/>
  <c r="M27" i="45"/>
  <c r="H52" i="45"/>
  <c r="L41" i="45"/>
  <c r="Z23" i="45"/>
  <c r="Y23" i="45"/>
  <c r="X23" i="45"/>
  <c r="AA23" i="45"/>
  <c r="W23" i="45"/>
  <c r="L46" i="45"/>
  <c r="O46" i="45"/>
  <c r="N46" i="45"/>
  <c r="P46" i="45"/>
  <c r="M46" i="45"/>
  <c r="K51" i="45"/>
  <c r="P51" i="45" s="1"/>
  <c r="T27" i="45"/>
  <c r="Y13" i="45"/>
  <c r="U28" i="45"/>
  <c r="P50" i="45"/>
  <c r="O50" i="45"/>
  <c r="N50" i="45"/>
  <c r="M50" i="45"/>
  <c r="L50" i="45"/>
  <c r="J52" i="45"/>
  <c r="L43" i="45"/>
  <c r="L50" i="44"/>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U27" i="49" l="1"/>
  <c r="Z27" i="49" s="1"/>
  <c r="Z13" i="49"/>
  <c r="W20" i="49"/>
  <c r="R28" i="49"/>
  <c r="W28" i="49" s="1"/>
  <c r="S27" i="49"/>
  <c r="X27" i="49" s="1"/>
  <c r="X16" i="49"/>
  <c r="AA13" i="49"/>
  <c r="V27" i="49"/>
  <c r="AA27" i="49" s="1"/>
  <c r="X26" i="49"/>
  <c r="S28" i="49"/>
  <c r="X28" i="49" s="1"/>
  <c r="V28" i="49"/>
  <c r="AA28" i="49" s="1"/>
  <c r="Y22" i="49"/>
  <c r="T27" i="49"/>
  <c r="Y27" i="49" s="1"/>
  <c r="T28" i="49"/>
  <c r="Y28" i="49" s="1"/>
  <c r="Y17" i="49"/>
  <c r="Z28" i="46"/>
  <c r="AA28" i="46"/>
  <c r="Y28" i="46"/>
  <c r="X28" i="46"/>
  <c r="W28" i="46"/>
  <c r="M51" i="46"/>
  <c r="L51" i="46"/>
  <c r="P51" i="46"/>
  <c r="O51" i="46"/>
  <c r="N51" i="46"/>
  <c r="M52" i="46"/>
  <c r="L52" i="46"/>
  <c r="P52" i="46"/>
  <c r="O52" i="46"/>
  <c r="N52" i="46"/>
  <c r="M52" i="44"/>
  <c r="L52" i="45"/>
  <c r="O52" i="45"/>
  <c r="N52" i="45"/>
  <c r="P52" i="45"/>
  <c r="M52" i="45"/>
  <c r="Y28" i="45"/>
  <c r="AA28" i="45"/>
  <c r="Z28" i="45"/>
  <c r="X28" i="45"/>
  <c r="W28" i="45"/>
  <c r="Y27" i="45"/>
  <c r="X27" i="45"/>
  <c r="W27" i="45"/>
  <c r="Z27" i="45"/>
  <c r="AA27" i="45"/>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I50" i="34"/>
  <c r="R50" i="34" s="1"/>
  <c r="R50" i="35" s="1"/>
  <c r="R50" i="36" s="1"/>
  <c r="R50" i="37" s="1"/>
  <c r="R50" i="38" s="1"/>
  <c r="R50" i="40" s="1"/>
  <c r="R50" i="41" s="1"/>
  <c r="R50" i="43" s="1"/>
  <c r="R50" i="44" s="1"/>
  <c r="H50" i="34"/>
  <c r="Q50" i="34" s="1"/>
  <c r="Q50" i="35" s="1"/>
  <c r="Q50" i="36" s="1"/>
  <c r="Q50" i="37" s="1"/>
  <c r="Q50" i="38" s="1"/>
  <c r="Q50" i="40" s="1"/>
  <c r="Q50" i="41" s="1"/>
  <c r="Q50" i="43" s="1"/>
  <c r="Q50" i="44" s="1"/>
  <c r="T50" i="45" s="1"/>
  <c r="G50" i="34"/>
  <c r="P50" i="34" s="1"/>
  <c r="P50" i="35" s="1"/>
  <c r="P50" i="36" s="1"/>
  <c r="P50" i="37" s="1"/>
  <c r="P50" i="38" s="1"/>
  <c r="P50" i="40" s="1"/>
  <c r="P50" i="41" s="1"/>
  <c r="P50" i="43" s="1"/>
  <c r="P50" i="44" s="1"/>
  <c r="F50" i="34"/>
  <c r="O50" i="34" s="1"/>
  <c r="J49" i="34"/>
  <c r="S49" i="34" s="1"/>
  <c r="S49" i="35" s="1"/>
  <c r="S49" i="36" s="1"/>
  <c r="S49" i="37" s="1"/>
  <c r="S49" i="38" s="1"/>
  <c r="S49" i="40" s="1"/>
  <c r="S49" i="41" s="1"/>
  <c r="S49" i="43" s="1"/>
  <c r="S49" i="44"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T49" i="45" s="1"/>
  <c r="G49" i="34"/>
  <c r="P49" i="34" s="1"/>
  <c r="P49" i="35" s="1"/>
  <c r="P49" i="36" s="1"/>
  <c r="P49" i="37" s="1"/>
  <c r="P49" i="38" s="1"/>
  <c r="P49" i="40" s="1"/>
  <c r="P49" i="41" s="1"/>
  <c r="P49" i="43" s="1"/>
  <c r="P49" i="44" s="1"/>
  <c r="F49" i="34"/>
  <c r="O49" i="34" s="1"/>
  <c r="G47" i="34"/>
  <c r="P47" i="34" s="1"/>
  <c r="P47" i="35" s="1"/>
  <c r="P47" i="36" s="1"/>
  <c r="P47" i="37" s="1"/>
  <c r="P47" i="38" s="1"/>
  <c r="P47" i="40" s="1"/>
  <c r="P47" i="41" s="1"/>
  <c r="P47" i="43" s="1"/>
  <c r="P47" i="44"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J46" i="34"/>
  <c r="S46" i="34" s="1"/>
  <c r="S46" i="35" s="1"/>
  <c r="I46" i="34"/>
  <c r="R46" i="34" s="1"/>
  <c r="R46" i="35" s="1"/>
  <c r="R46" i="36" s="1"/>
  <c r="R46" i="37" s="1"/>
  <c r="R46" i="38" s="1"/>
  <c r="R46" i="40" s="1"/>
  <c r="R46" i="41" s="1"/>
  <c r="R46" i="43" s="1"/>
  <c r="R46" i="44" s="1"/>
  <c r="H46" i="34"/>
  <c r="Q46" i="34" s="1"/>
  <c r="Q46" i="35" s="1"/>
  <c r="G46" i="34"/>
  <c r="P46" i="34" s="1"/>
  <c r="P46" i="35" s="1"/>
  <c r="P46" i="36" s="1"/>
  <c r="P46" i="37" s="1"/>
  <c r="P46" i="38" s="1"/>
  <c r="P46" i="40" s="1"/>
  <c r="J44" i="34"/>
  <c r="S44" i="34" s="1"/>
  <c r="S44" i="35" s="1"/>
  <c r="S44" i="36" s="1"/>
  <c r="S44" i="37" s="1"/>
  <c r="S44" i="38" s="1"/>
  <c r="S44" i="40" s="1"/>
  <c r="S44" i="41" s="1"/>
  <c r="S44" i="43" s="1"/>
  <c r="S44" i="44" s="1"/>
  <c r="I44" i="34"/>
  <c r="R44" i="34" s="1"/>
  <c r="R44" i="35" s="1"/>
  <c r="R44" i="36" s="1"/>
  <c r="R44" i="37" s="1"/>
  <c r="R44" i="38" s="1"/>
  <c r="R44" i="40" s="1"/>
  <c r="R44" i="41" s="1"/>
  <c r="R44" i="43" s="1"/>
  <c r="R44" i="44" s="1"/>
  <c r="H44" i="34"/>
  <c r="Q44" i="34" s="1"/>
  <c r="Q44" i="35" s="1"/>
  <c r="Q44" i="36" s="1"/>
  <c r="Q44" i="37" s="1"/>
  <c r="Q44" i="38" s="1"/>
  <c r="Q44" i="40" s="1"/>
  <c r="Q44" i="41" s="1"/>
  <c r="Q44" i="43" s="1"/>
  <c r="Q44" i="44" s="1"/>
  <c r="G44" i="34"/>
  <c r="P44" i="34" s="1"/>
  <c r="P44" i="35" s="1"/>
  <c r="P44" i="36" s="1"/>
  <c r="P44" i="37" s="1"/>
  <c r="P44" i="38" s="1"/>
  <c r="P44" i="40" s="1"/>
  <c r="P44" i="41" s="1"/>
  <c r="P44" i="43" s="1"/>
  <c r="P44" i="44" s="1"/>
  <c r="K20" i="34"/>
  <c r="J43" i="34"/>
  <c r="S43" i="34" s="1"/>
  <c r="S43" i="35" s="1"/>
  <c r="S43" i="36" s="1"/>
  <c r="S43" i="37" s="1"/>
  <c r="S43" i="38" s="1"/>
  <c r="S43" i="40" s="1"/>
  <c r="S43" i="41" s="1"/>
  <c r="S43" i="43" s="1"/>
  <c r="S43" i="44" s="1"/>
  <c r="I43" i="34"/>
  <c r="R43" i="34" s="1"/>
  <c r="R43" i="35" s="1"/>
  <c r="R43" i="36" s="1"/>
  <c r="R43" i="37" s="1"/>
  <c r="R43" i="38" s="1"/>
  <c r="R43" i="40" s="1"/>
  <c r="R43" i="41" s="1"/>
  <c r="R43" i="43" s="1"/>
  <c r="R43" i="44" s="1"/>
  <c r="H43" i="34"/>
  <c r="Q43" i="34" s="1"/>
  <c r="Q43" i="35" s="1"/>
  <c r="Q43" i="36" s="1"/>
  <c r="Q43" i="37" s="1"/>
  <c r="Q43" i="38" s="1"/>
  <c r="Q43" i="40" s="1"/>
  <c r="Q43" i="41" s="1"/>
  <c r="Q43" i="43" s="1"/>
  <c r="Q43" i="44" s="1"/>
  <c r="G43" i="34"/>
  <c r="P43" i="34" s="1"/>
  <c r="P43" i="35" s="1"/>
  <c r="P43" i="36" s="1"/>
  <c r="P43" i="37" s="1"/>
  <c r="P43" i="38" s="1"/>
  <c r="P43" i="40" s="1"/>
  <c r="P43" i="41" s="1"/>
  <c r="P43" i="43" s="1"/>
  <c r="P43" i="44" s="1"/>
  <c r="N19" i="34"/>
  <c r="L17" i="34"/>
  <c r="J41" i="34"/>
  <c r="S41" i="34" s="1"/>
  <c r="S41" i="35" s="1"/>
  <c r="S41" i="36" s="1"/>
  <c r="S41" i="37" s="1"/>
  <c r="S41" i="38" s="1"/>
  <c r="S41" i="40" s="1"/>
  <c r="S41" i="41" s="1"/>
  <c r="S41" i="43" s="1"/>
  <c r="S41" i="44" s="1"/>
  <c r="I41" i="34"/>
  <c r="R41" i="34" s="1"/>
  <c r="R41" i="35" s="1"/>
  <c r="R41" i="36" s="1"/>
  <c r="R41" i="37" s="1"/>
  <c r="R41" i="38" s="1"/>
  <c r="R41" i="40" s="1"/>
  <c r="R41" i="41" s="1"/>
  <c r="R41" i="43" s="1"/>
  <c r="R41" i="44" s="1"/>
  <c r="H41" i="34"/>
  <c r="Q41" i="34" s="1"/>
  <c r="Q41" i="35" s="1"/>
  <c r="Q41" i="36" s="1"/>
  <c r="Q41" i="37" s="1"/>
  <c r="Q41" i="38" s="1"/>
  <c r="Q41" i="40" s="1"/>
  <c r="Q41" i="41" s="1"/>
  <c r="Q41" i="43" s="1"/>
  <c r="Q41" i="44" s="1"/>
  <c r="J40" i="34"/>
  <c r="S40" i="34" s="1"/>
  <c r="S40" i="35" s="1"/>
  <c r="I40" i="34"/>
  <c r="R40" i="34" s="1"/>
  <c r="R40" i="35" s="1"/>
  <c r="R40" i="36" s="1"/>
  <c r="R40" i="37" s="1"/>
  <c r="R40" i="38" s="1"/>
  <c r="R40" i="40" s="1"/>
  <c r="R40" i="41" s="1"/>
  <c r="R40" i="43" s="1"/>
  <c r="R40" i="44" s="1"/>
  <c r="H40" i="34"/>
  <c r="Q40" i="34" s="1"/>
  <c r="G40" i="34"/>
  <c r="P40" i="34" s="1"/>
  <c r="P40" i="35" s="1"/>
  <c r="P40" i="36" s="1"/>
  <c r="P40" i="37" s="1"/>
  <c r="P40" i="38" s="1"/>
  <c r="P40" i="40" s="1"/>
  <c r="P40" i="41" s="1"/>
  <c r="P40" i="43" s="1"/>
  <c r="P40" i="44"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O25" i="40" l="1"/>
  <c r="V25" i="38"/>
  <c r="W25" i="38"/>
  <c r="U25" i="38"/>
  <c r="T25" i="38"/>
  <c r="R20" i="41"/>
  <c r="R20" i="43" s="1"/>
  <c r="R20" i="44" s="1"/>
  <c r="R47" i="41"/>
  <c r="R47" i="43" s="1"/>
  <c r="R47" i="44" s="1"/>
  <c r="P46" i="41"/>
  <c r="P46" i="43" s="1"/>
  <c r="P46" i="44" s="1"/>
  <c r="W26" i="36"/>
  <c r="S26" i="37"/>
  <c r="T26" i="36"/>
  <c r="P26" i="37"/>
  <c r="U26" i="36"/>
  <c r="Q26" i="37"/>
  <c r="V26" i="36"/>
  <c r="R26" i="37"/>
  <c r="U25" i="37"/>
  <c r="V25" i="37"/>
  <c r="W25" i="37"/>
  <c r="T25" i="37"/>
  <c r="S46" i="36"/>
  <c r="S46" i="37" s="1"/>
  <c r="S46" i="38" s="1"/>
  <c r="S46" i="40" s="1"/>
  <c r="S46" i="41" s="1"/>
  <c r="S46" i="43" s="1"/>
  <c r="S46" i="44" s="1"/>
  <c r="V50" i="34"/>
  <c r="U50" i="34"/>
  <c r="W50" i="34"/>
  <c r="T50" i="34"/>
  <c r="O50" i="35"/>
  <c r="S37" i="36"/>
  <c r="S37" i="37" s="1"/>
  <c r="S37" i="38" s="1"/>
  <c r="S51" i="35"/>
  <c r="Q46" i="36"/>
  <c r="Q46" i="37" s="1"/>
  <c r="Q46" i="38" s="1"/>
  <c r="Q46" i="40" s="1"/>
  <c r="Q46" i="41" s="1"/>
  <c r="Q46" i="43" s="1"/>
  <c r="Q46" i="44" s="1"/>
  <c r="W49" i="34"/>
  <c r="V49" i="34"/>
  <c r="U49" i="34"/>
  <c r="T49" i="34"/>
  <c r="O49" i="35"/>
  <c r="P38" i="36"/>
  <c r="P38" i="37" s="1"/>
  <c r="P38" i="38" s="1"/>
  <c r="S40" i="36"/>
  <c r="S40" i="37" s="1"/>
  <c r="S40" i="38" s="1"/>
  <c r="S40" i="40" s="1"/>
  <c r="S40" i="41" s="1"/>
  <c r="S40" i="43" s="1"/>
  <c r="S40" i="44"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53" i="32"/>
  <c r="J52" i="32"/>
  <c r="H53" i="32"/>
  <c r="G53" i="32"/>
  <c r="I53" i="32"/>
  <c r="F52" i="32"/>
  <c r="I49" i="32"/>
  <c r="G50" i="32"/>
  <c r="G49" i="32"/>
  <c r="F50" i="32"/>
  <c r="J47" i="32"/>
  <c r="I47" i="32"/>
  <c r="H47" i="32"/>
  <c r="H46" i="32"/>
  <c r="G47" i="32"/>
  <c r="G46" i="32"/>
  <c r="H41" i="32"/>
  <c r="H40" i="32"/>
  <c r="I43" i="32"/>
  <c r="G44" i="32"/>
  <c r="G43" i="32"/>
  <c r="F41" i="32"/>
  <c r="F40" i="32"/>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S51" i="44"/>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V51" i="46"/>
  <c r="V51" i="45"/>
  <c r="R38" i="41"/>
  <c r="R52" i="40"/>
  <c r="V52" i="40" s="1"/>
  <c r="V38" i="40"/>
  <c r="Q38" i="41"/>
  <c r="Q52" i="40"/>
  <c r="U52" i="40" s="1"/>
  <c r="U38" i="40"/>
  <c r="R50" i="45"/>
  <c r="V50" i="44"/>
  <c r="U50" i="44"/>
  <c r="T50" i="44"/>
  <c r="W50" i="44"/>
  <c r="V51" i="40"/>
  <c r="T51" i="40"/>
  <c r="W51" i="40"/>
  <c r="O38" i="44"/>
  <c r="O52" i="43"/>
  <c r="T38" i="43"/>
  <c r="O41" i="44"/>
  <c r="V41" i="43"/>
  <c r="U41" i="43"/>
  <c r="W41" i="43"/>
  <c r="O40" i="43"/>
  <c r="T40" i="41"/>
  <c r="V40" i="41"/>
  <c r="W40" i="41"/>
  <c r="U40" i="41"/>
  <c r="P37" i="44"/>
  <c r="P51" i="43"/>
  <c r="O46" i="44"/>
  <c r="W46" i="43"/>
  <c r="V46" i="43"/>
  <c r="U46" i="43"/>
  <c r="T46" i="43"/>
  <c r="P41" i="41"/>
  <c r="P52" i="40"/>
  <c r="T52" i="40" s="1"/>
  <c r="T41" i="40"/>
  <c r="O51" i="41"/>
  <c r="R49" i="45"/>
  <c r="V49" i="44"/>
  <c r="U49" i="44"/>
  <c r="W49" i="44"/>
  <c r="T49" i="44"/>
  <c r="S38" i="41"/>
  <c r="S52" i="40"/>
  <c r="W52" i="40" s="1"/>
  <c r="W38" i="40"/>
  <c r="R37" i="44"/>
  <c r="R51" i="43"/>
  <c r="O44" i="44"/>
  <c r="W44" i="43"/>
  <c r="U44" i="43"/>
  <c r="V44" i="43"/>
  <c r="T44" i="43"/>
  <c r="Q37" i="41"/>
  <c r="Q51" i="40"/>
  <c r="U51" i="40" s="1"/>
  <c r="U37" i="40"/>
  <c r="R47" i="45"/>
  <c r="U47" i="44"/>
  <c r="T47" i="44"/>
  <c r="W47" i="44"/>
  <c r="V47" i="44"/>
  <c r="O37" i="44"/>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R37" i="45"/>
  <c r="V37" i="44"/>
  <c r="T37" i="44"/>
  <c r="W37" i="44"/>
  <c r="R44" i="45"/>
  <c r="T44" i="44"/>
  <c r="W44" i="44"/>
  <c r="V44" i="44"/>
  <c r="U44" i="44"/>
  <c r="P51" i="44"/>
  <c r="R38" i="45"/>
  <c r="T38" i="44"/>
  <c r="O52" i="44"/>
  <c r="R50" i="46"/>
  <c r="AA50" i="45"/>
  <c r="X50" i="45"/>
  <c r="Z50" i="45"/>
  <c r="Y50" i="45"/>
  <c r="R51" i="44"/>
  <c r="R49" i="46"/>
  <c r="Z49" i="45"/>
  <c r="Y49" i="45"/>
  <c r="X49" i="45"/>
  <c r="AA49" i="45"/>
  <c r="P41" i="43"/>
  <c r="P52" i="41"/>
  <c r="T52" i="41" s="1"/>
  <c r="T41" i="41"/>
  <c r="Q37" i="43"/>
  <c r="Q51" i="41"/>
  <c r="U51" i="41" s="1"/>
  <c r="U37" i="41"/>
  <c r="T51" i="41"/>
  <c r="W51" i="41"/>
  <c r="V51" i="41"/>
  <c r="R41" i="45"/>
  <c r="W41" i="44"/>
  <c r="V41" i="44"/>
  <c r="U41" i="44"/>
  <c r="Q38" i="43"/>
  <c r="Q52" i="41"/>
  <c r="U52" i="41" s="1"/>
  <c r="U38" i="41"/>
  <c r="R47" i="46"/>
  <c r="Y47" i="45"/>
  <c r="X47" i="45"/>
  <c r="AA47" i="45"/>
  <c r="Z47" i="45"/>
  <c r="S38" i="43"/>
  <c r="S52" i="41"/>
  <c r="W52" i="41" s="1"/>
  <c r="W38" i="41"/>
  <c r="O40" i="44"/>
  <c r="O51" i="44" s="1"/>
  <c r="T40" i="43"/>
  <c r="W40" i="43"/>
  <c r="V40" i="43"/>
  <c r="U40" i="43"/>
  <c r="W51" i="43"/>
  <c r="T51" i="43"/>
  <c r="V51" i="43"/>
  <c r="R46" i="45"/>
  <c r="U46" i="44"/>
  <c r="T46" i="44"/>
  <c r="W46" i="44"/>
  <c r="V46" i="44"/>
  <c r="R38" i="43"/>
  <c r="R52" i="41"/>
  <c r="V52" i="41" s="1"/>
  <c r="V38" i="41"/>
  <c r="R43" i="45"/>
  <c r="W43" i="44"/>
  <c r="V43" i="44"/>
  <c r="U43" i="44"/>
  <c r="T43" i="44"/>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U51" i="46"/>
  <c r="U51" i="45"/>
  <c r="R38" i="46"/>
  <c r="X38" i="45"/>
  <c r="R52" i="45"/>
  <c r="O30" i="31"/>
  <c r="R43" i="46"/>
  <c r="Z43" i="45"/>
  <c r="Y43" i="45"/>
  <c r="AA43" i="45"/>
  <c r="X43" i="45"/>
  <c r="R46" i="46"/>
  <c r="Z46" i="45"/>
  <c r="Y46" i="45"/>
  <c r="X46" i="45"/>
  <c r="AA46" i="45"/>
  <c r="Q37" i="44"/>
  <c r="Q51" i="43"/>
  <c r="U51" i="43" s="1"/>
  <c r="U37" i="43"/>
  <c r="R49" i="47"/>
  <c r="Z49" i="46"/>
  <c r="AA49" i="46"/>
  <c r="X49" i="46"/>
  <c r="Y49" i="46"/>
  <c r="R50" i="47"/>
  <c r="AA50" i="46"/>
  <c r="Y50" i="46"/>
  <c r="Z50" i="46"/>
  <c r="X50" i="46"/>
  <c r="P41" i="44"/>
  <c r="P52" i="43"/>
  <c r="T52" i="43" s="1"/>
  <c r="T41" i="43"/>
  <c r="R40" i="45"/>
  <c r="V40" i="44"/>
  <c r="W40" i="44"/>
  <c r="T40" i="44"/>
  <c r="U40" i="44"/>
  <c r="R47" i="47"/>
  <c r="X47" i="46"/>
  <c r="AA47" i="46"/>
  <c r="Z47" i="46"/>
  <c r="Y47" i="46"/>
  <c r="S51" i="46"/>
  <c r="S51" i="45"/>
  <c r="R51" i="45"/>
  <c r="Z37" i="45"/>
  <c r="X37" i="45"/>
  <c r="AA37" i="45"/>
  <c r="R41" i="46"/>
  <c r="AA41" i="45"/>
  <c r="Z41" i="45"/>
  <c r="Y41" i="45"/>
  <c r="R44" i="46"/>
  <c r="AA44" i="45"/>
  <c r="Y44" i="45"/>
  <c r="Z44" i="45"/>
  <c r="X44" i="45"/>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P52" i="44" l="1"/>
  <c r="T52" i="44" s="1"/>
  <c r="T41" i="44"/>
  <c r="Q52" i="44"/>
  <c r="U52" i="44" s="1"/>
  <c r="U38" i="44"/>
  <c r="Y47" i="47"/>
  <c r="AA47" i="47"/>
  <c r="Z47" i="47"/>
  <c r="X47" i="47"/>
  <c r="Q51" i="44"/>
  <c r="U51" i="44" s="1"/>
  <c r="U37" i="44"/>
  <c r="R43" i="47"/>
  <c r="X43" i="46"/>
  <c r="AA43" i="46"/>
  <c r="Z43" i="46"/>
  <c r="Y43" i="46"/>
  <c r="R38" i="47"/>
  <c r="R52" i="46"/>
  <c r="X38" i="46"/>
  <c r="R52" i="44"/>
  <c r="V52" i="44" s="1"/>
  <c r="V38" i="44"/>
  <c r="R41" i="47"/>
  <c r="AA41" i="46"/>
  <c r="Z41" i="46"/>
  <c r="Y41" i="46"/>
  <c r="AA49" i="47"/>
  <c r="Y49" i="47"/>
  <c r="X49" i="47"/>
  <c r="Z49" i="47"/>
  <c r="S52" i="44"/>
  <c r="W52" i="44" s="1"/>
  <c r="W38" i="44"/>
  <c r="R46" i="47"/>
  <c r="AA46" i="46"/>
  <c r="Z46" i="46"/>
  <c r="Y46" i="46"/>
  <c r="X46" i="46"/>
  <c r="R44" i="47"/>
  <c r="AA44" i="46"/>
  <c r="Y44" i="46"/>
  <c r="X44" i="46"/>
  <c r="Z44" i="46"/>
  <c r="AA51" i="45"/>
  <c r="X51" i="45"/>
  <c r="Z51" i="45"/>
  <c r="R40" i="46"/>
  <c r="R51" i="46" s="1"/>
  <c r="X40" i="45"/>
  <c r="AA40" i="45"/>
  <c r="Z40" i="45"/>
  <c r="Y40" i="45"/>
  <c r="AA50" i="47"/>
  <c r="Y50" i="47"/>
  <c r="Z50" i="47"/>
  <c r="X50" i="47"/>
  <c r="X37" i="46"/>
  <c r="Z37" i="46"/>
  <c r="AA37" i="46"/>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Z51" i="46" l="1"/>
  <c r="X51" i="46"/>
  <c r="AA51" i="46"/>
  <c r="U52" i="45"/>
  <c r="Z52" i="45" s="1"/>
  <c r="Z38" i="45"/>
  <c r="T51" i="45"/>
  <c r="Y51" i="45" s="1"/>
  <c r="Y37" i="45"/>
  <c r="AA46" i="47"/>
  <c r="Y46" i="47"/>
  <c r="X46" i="47"/>
  <c r="Z46" i="47"/>
  <c r="R40" i="47"/>
  <c r="X40" i="46"/>
  <c r="Z40" i="46"/>
  <c r="AA40" i="46"/>
  <c r="Y40" i="46"/>
  <c r="V52" i="45"/>
  <c r="AA52" i="45" s="1"/>
  <c r="AA38" i="45"/>
  <c r="S52" i="45"/>
  <c r="X52" i="45" s="1"/>
  <c r="X41" i="45"/>
  <c r="AA44" i="47"/>
  <c r="Y44" i="47"/>
  <c r="X44" i="47"/>
  <c r="Z44" i="47"/>
  <c r="Z41" i="47"/>
  <c r="AA41" i="47"/>
  <c r="X41" i="47"/>
  <c r="Y41" i="47"/>
  <c r="Z43" i="47"/>
  <c r="Y43" i="47"/>
  <c r="X43" i="47"/>
  <c r="AA43" i="47"/>
  <c r="Y37" i="47"/>
  <c r="X37" i="47"/>
  <c r="Z37" i="47"/>
  <c r="AA37" i="47"/>
  <c r="AA38" i="47"/>
  <c r="Z38" i="47"/>
  <c r="Y38" i="47"/>
  <c r="R52" i="47"/>
  <c r="X38" i="47"/>
  <c r="T52" i="45"/>
  <c r="Y52" i="45" s="1"/>
  <c r="Y38" i="45"/>
  <c r="F56" i="29"/>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S52" i="46" l="1"/>
  <c r="X52" i="46" s="1"/>
  <c r="X41" i="46"/>
  <c r="V52" i="46"/>
  <c r="AA52" i="46" s="1"/>
  <c r="AA38" i="46"/>
  <c r="AA40" i="47"/>
  <c r="Z40" i="47"/>
  <c r="X40" i="47"/>
  <c r="Y40" i="47"/>
  <c r="R51" i="47"/>
  <c r="U52" i="46"/>
  <c r="Z52" i="46" s="1"/>
  <c r="Z38" i="46"/>
  <c r="T52" i="46"/>
  <c r="Y52" i="46" s="1"/>
  <c r="Y38" i="46"/>
  <c r="AA52" i="47"/>
  <c r="Z52" i="47"/>
  <c r="Y52" i="47"/>
  <c r="X52" i="47"/>
  <c r="T51" i="46"/>
  <c r="Y51" i="46" s="1"/>
  <c r="Y37" i="46"/>
  <c r="L46" i="29"/>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AA51" i="47" l="1"/>
  <c r="Y51" i="47"/>
  <c r="Z51" i="47"/>
  <c r="X51" i="47"/>
  <c r="K57" i="29"/>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G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<sst xmlns="http://schemas.openxmlformats.org/spreadsheetml/2006/main" count="2131" uniqueCount="135">
  <si>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</si>
  <si>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</si>
  <si>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</si>
  <si>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</si>
  <si>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</si>
  <si>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</si>
  <si>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</si>
  <si>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</si>
  <si>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</si>
  <si>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</si>
  <si>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</si>
  <si>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</si>
  <si>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</si>
  <si>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</si>
  <si>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</si>
  <si>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</si>
  <si>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</si>
  <si>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</si>
  <si>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</si>
  <si>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</si>
  <si>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</si>
  <si>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</si>
  <si>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</si>
  <si>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</si>
  <si>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</si>
  <si>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</si>
  <si>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</si>
  <si>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</si>
  <si>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</si>
  <si>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</si>
  <si>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</si>
  <si>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</si>
  <si>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</si>
  <si>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</si>
  <si>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</si>
  <si>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</si>
  <si>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</si>
  <si>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</si>
  <si>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</si>
  <si>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</si>
  <si>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</si>
  <si>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</si>
  <si>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</si>
  <si>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</si>
  <si>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</si>
  <si>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</si>
  <si>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</si>
  <si>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</si>
  <si>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</si>
  <si>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</si>
  <si>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</si>
  <si>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</si>
  <si>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</si>
  <si>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</si>
  <si>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</si>
  <si>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</si>
  <si>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</si>
  <si>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</si>
  <si>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</si>
  <si>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</si>
  <si>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</si>
  <si>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</si>
  <si>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</si>
  <si>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</si>
  <si>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</si>
  <si>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</si>
  <si>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</si>
  <si>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</si>
  <si>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</si>
  <si>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</si>
  <si>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</si>
  <si>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</si>
  <si>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</si>
  <si>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</si>
  <si>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</si>
  <si>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</si>
  <si>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</si>
  <si>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</si>
  <si>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</si>
  <si>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</si>
  <si>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</si>
  <si>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</si>
  <si>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</si>
  <si>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</si>
  <si>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</si>
  <si>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</si>
  <si>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</si>
  <si>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</si>
  <si>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</si>
  <si>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</si>
  <si>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</si>
  <si>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</si>
  <si>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</si>
  <si>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</si>
  <si>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</si>
  <si>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</si>
  <si>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</si>
  <si>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</si>
  <si>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</si>
  <si>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</si>
  <si>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</si>
  <si>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</si>
  <si>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</si>
  <si>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</si>
  <si>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</si>
  <si>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</si>
  <si>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</si>
  <si>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</si>
  <si>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</si>
  <si>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</si>
  <si>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</si>
  <si>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</si>
  <si>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</si>
  <si>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</si>
  <si>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</si>
  <si>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</si>
  <si>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</si>
  <si>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</si>
  <si>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</si>
  <si>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</si>
  <si>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</si>
  <si>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</si>
  <si>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</si>
  <si>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</si>
  <si>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</si>
  <si>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</si>
  <si>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</si>
  <si>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</si>
  <si>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</si>
  <si>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April  (YTD)</t>
  </si>
  <si>
    <t>FY 2025</t>
  </si>
  <si>
    <t>2025/24 Chg %</t>
  </si>
  <si>
    <t>Apr 2024</t>
  </si>
  <si>
    <t>Northern Europe &amp; Central Med</t>
  </si>
  <si>
    <t>Apr to May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</si>
</sst>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30</xdr:row>
      <xdr:rowOff>11206</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6165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mn-lt"/>
              <a:ea typeface="+mn-ea"/>
              <a:cs typeface="+mn-cs"/>
            </a:rPr>
            <a:t>Segmental Reporting Port Breakdown as at 31 March 2023:</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Americas: </a:t>
          </a:r>
          <a:r>
            <a:rPr kumimoji="0" lang="de-DE" sz="1000" b="0" i="0" u="none" strike="noStrike" kern="0" cap="none" spc="0" normalizeH="0" baseline="0" noProof="0">
              <a:ln>
                <a:noFill/>
              </a:ln>
              <a:solidFill>
                <a:prstClr val="black"/>
              </a:solidFill>
              <a:effectLst/>
              <a:uLnTx/>
              <a:uFillTx/>
              <a:latin typeface="+mn-lt"/>
              <a:ea typeface="+mn-ea"/>
              <a:cs typeface="+mn-cs"/>
            </a:rPr>
            <a:t>Antigua Cruise Port, Nassau Cruise Port &amp; Prince Rupert Cruise Port (operations started in the end of April 2023), San Juan Cruise Port, Puerto Rico</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West Med &amp; Atlantic:</a:t>
          </a:r>
          <a:r>
            <a:rPr kumimoji="0" lang="de-DE" sz="1000" b="0" i="0" u="none" strike="noStrike" kern="0" cap="none" spc="0" normalizeH="0" baseline="0" noProof="0">
              <a:ln>
                <a:noFill/>
              </a:ln>
              <a:solidFill>
                <a:prstClr val="black"/>
              </a:solidFill>
              <a:effectLst/>
              <a:uLnTx/>
              <a:uFillTx/>
              <a:latin typeface="+mn-lt"/>
              <a:ea typeface="+mn-ea"/>
              <a:cs typeface="+mn-cs"/>
            </a:rPr>
            <a:t> Spanish ports (Alicante Cruise Port*, Barcelona Cruise Port, Fuerteventura Cruise Port, Lanzarote Cruise Port, Las Palmas Cruise Port, Malaga Cruise Port, Tarragona Cruise Port and Vigo Cruise Port), and the equity pick up contribution from Lisbon Cruise Port, Portugal and Singapore Cruise Port, Singapore.</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Northern Europe &amp; Central Med: </a:t>
          </a:r>
          <a:r>
            <a:rPr kumimoji="0" lang="en-GB" sz="1000" b="0" i="0" u="none" strike="noStrike" kern="0" cap="none" spc="0" normalizeH="0" baseline="0" noProof="0">
              <a:ln>
                <a:noFill/>
              </a:ln>
              <a:solidFill>
                <a:prstClr val="black"/>
              </a:solidFill>
              <a:effectLst/>
              <a:uLnTx/>
              <a:uFillTx/>
              <a:latin typeface="+mn-lt"/>
              <a:ea typeface="+mn-ea"/>
              <a:cs typeface="+mn-cs"/>
            </a:rPr>
            <a:t>Italian ports (Cagliari Cruise Port, Catania Cruise Port, Crotone Cruise Port and Taranto Cruise Port) and Valletta Cruise Port, Malta, </a:t>
          </a:r>
          <a:r>
            <a:rPr kumimoji="0" lang="en-GB" sz="1000" b="0" i="0" u="none" strike="noStrike" kern="0" cap="none" spc="0" normalizeH="0" baseline="0" noProof="0">
              <a:ln>
                <a:noFill/>
              </a:ln>
              <a:solidFill>
                <a:srgbClr val="FF0000"/>
              </a:solidFill>
              <a:effectLst/>
              <a:uLnTx/>
              <a:uFillTx/>
              <a:latin typeface="+mn-lt"/>
              <a:ea typeface="+mn-ea"/>
              <a:cs typeface="+mn-cs"/>
            </a:rPr>
            <a:t>Kalundborg Cruise Port, Denmark, Liverpool Cruise Port, UK </a:t>
          </a:r>
          <a:r>
            <a:rPr kumimoji="0" lang="en-GB" sz="1000" b="0" i="0" u="none" strike="noStrike" kern="0" cap="none" spc="0" normalizeH="0" baseline="0" noProof="0">
              <a:ln>
                <a:noFill/>
              </a:ln>
              <a:solidFill>
                <a:prstClr val="black"/>
              </a:solidFill>
              <a:effectLst/>
              <a:uLnTx/>
              <a:uFillTx/>
              <a:latin typeface="+mn-lt"/>
              <a:ea typeface="+mn-ea"/>
              <a:cs typeface="+mn-cs"/>
            </a:rPr>
            <a:t>and the equity pick-up contribution from La Goulette Cruise Port, Tunisia and Venice Cruise Port, Italy.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East Med &amp; Adriatic:</a:t>
          </a:r>
          <a:r>
            <a:rPr kumimoji="0" lang="en-GB" sz="1000" b="0" i="0" u="none" strike="noStrike" kern="0" cap="none" spc="0" normalizeH="0" baseline="0" noProof="0">
              <a:ln>
                <a:noFill/>
              </a:ln>
              <a:solidFill>
                <a:prstClr val="black"/>
              </a:solidFill>
              <a:effectLst/>
              <a:uLnTx/>
              <a:uFillTx/>
              <a:latin typeface="+mn-lt"/>
              <a:ea typeface="+mn-ea"/>
              <a:cs typeface="+mn-cs"/>
            </a:rPr>
            <a:t> Turkish Cruise Ports (Bodrum Cruise Port and Ege Cruise Port) and Zadar Cruise Port, Croatia.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Other:</a:t>
          </a:r>
          <a:r>
            <a:rPr kumimoji="0" lang="en-GB" sz="1000" b="0" i="0" u="none" strike="noStrike" kern="0" cap="none" spc="0" normalizeH="0" baseline="0" noProof="0">
              <a:ln>
                <a:noFill/>
              </a:ln>
              <a:solidFill>
                <a:prstClr val="black"/>
              </a:solidFill>
              <a:effectLst/>
              <a:uLnTx/>
              <a:uFillTx/>
              <a:latin typeface="+mn-lt"/>
              <a:ea typeface="+mn-ea"/>
              <a:cs typeface="+mn-cs"/>
            </a:rPr>
            <a:t> Port of Adria, Montenegro and Ha Long Bay Cruise Port management agreement, Vietnam and Port Services operations</a:t>
          </a:r>
          <a:r>
            <a:rPr kumimoji="0" lang="de-DE" sz="1000" b="0" i="0" u="none" strike="noStrike" kern="0" cap="none" spc="0" normalizeH="0" baseline="0" noProof="0">
              <a:ln>
                <a:noFill/>
              </a:ln>
              <a:solidFill>
                <a:prstClr val="black"/>
              </a:solidFill>
              <a:effectLst/>
              <a:uLnTx/>
              <a:uFillTx/>
              <a:latin typeface="+mn-lt"/>
              <a:ea typeface="+mn-ea"/>
              <a:cs typeface="+mn-cs"/>
            </a:rPr>
            <a:t> </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000" i="1" baseline="0">
              <a:solidFill>
                <a:schemeClr val="dk1"/>
              </a:solidFill>
              <a:effectLst/>
              <a:latin typeface="+mn-lt"/>
              <a:ea typeface="+mn-ea"/>
              <a:cs typeface="+mn-cs"/>
            </a:rPr>
            <a:t>* February 2024 includes San Juan Cruise Port for the first time.</a:t>
          </a:r>
        </a:p>
        <a:p>
          <a:pPr rtl="0" eaLnBrk="1" latinLnBrk="0" hangingPunct="1">
            <a:spcBef>
              <a:spcPts val="600"/>
            </a:spcBef>
            <a:spcAft>
              <a:spcPts val="0"/>
            </a:spcAft>
          </a:pPr>
          <a:r>
            <a:rPr lang="en-GB" sz="1000" i="1" baseline="0">
              <a:solidFill>
                <a:srgbClr val="FF0000"/>
              </a:solidFill>
              <a:effectLst/>
              <a:latin typeface="+mn-lt"/>
              <a:ea typeface="+mn-ea"/>
              <a:cs typeface="+mn-cs"/>
            </a:rPr>
            <a:t>*Formerly known as the Central Med region, the May 2024 report, now titled Northern Europe and Central Med, includes the Liverpool Cruise Port, acquired in April 2024. Additionally, the Kalundborg Cruise Port has been reclassified from the West Med region to this region.</a:t>
          </a:r>
          <a:endParaRPr lang="en-GB" sz="800">
            <a:solidFill>
              <a:srgbClr val="FF0000"/>
            </a:solidFill>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147530</xdr:colOff>
      <xdr:row>0</xdr:row>
      <xdr:rowOff>0</xdr:rowOff>
    </xdr:from>
    <xdr:to>
      <xdr:col>33</xdr:col>
      <xdr:colOff>63499</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A63FB31-FBFF-4E80-81F3-0FCA94C61B85}"/>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A921807D-0CA6-4CCC-96C0-35DE31E0786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0.xml"/><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B1" sqref="B1"/>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45458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zoomScale="75" zoomScaleNormal="75" workbookViewId="0">
      <selection activeCell="V37" sqref="V37:V50"/>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8">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8">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8">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8">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2"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'Dec-23'!P37+'Jan-24'!G37</f>
        <v>1144</v>
      </c>
      <c r="T37" s="74">
        <f>'Dec-23'!Q37+'Jan-24'!H37</f>
        <v>679</v>
      </c>
      <c r="U37" s="74">
        <f>'Dec-23'!R37+'Jan-24'!I37</f>
        <v>42</v>
      </c>
      <c r="V37" s="74">
        <f>'Dec-23'!S37+'Jan-24'!J37</f>
        <v>1255</v>
      </c>
      <c r="W37" s="64"/>
      <c r="X37" s="120">
        <f>IFERROR(R37/S37-1,"n/a")</f>
        <v>0.13374125874125875</v>
      </c>
      <c r="Y37" s="120">
        <f>IFERROR(R37/T37-1,"n/a")</f>
        <v>0.9101620029455082</v>
      </c>
      <c r="Z37" s="120">
        <f>IFERROR(R37/U37-1,"n/a")</f>
        <v>29.88095238095238</v>
      </c>
      <c r="AA37" s="121">
        <f>IFERROR(R37/V37-1,"n/a")</f>
        <v>3.3466135458167345E-2</v>
      </c>
      <c r="AB37" s="150"/>
      <c r="AC37" s="89">
        <v>1486</v>
      </c>
      <c r="AD37" s="89">
        <v>1052</v>
      </c>
      <c r="AE37" s="70">
        <v>551</v>
      </c>
      <c r="AF37" s="78">
        <v>1584</v>
      </c>
      <c r="AH37" s="123"/>
    </row>
    <row r="38" spans="1:34" s="124" customFormat="1" ht="10.199999999999999">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'Dec-23'!P38+'Jan-24'!G38</f>
        <v>3355704</v>
      </c>
      <c r="T38" s="74">
        <f>'Dec-23'!Q38+'Jan-24'!H38</f>
        <v>958813</v>
      </c>
      <c r="U38" s="74">
        <f>'Dec-23'!R38+'Jan-24'!I38</f>
        <v>0</v>
      </c>
      <c r="V38" s="74">
        <f>'Dec-23'!S38+'Jan-24'!J38</f>
        <v>3586052</v>
      </c>
      <c r="W38" s="64"/>
      <c r="X38" s="120">
        <f>IFERROR(R38/S38-1,"n/a")</f>
        <v>0.28610777351041694</v>
      </c>
      <c r="Y38" s="120">
        <f>IFERROR(R38/T38-1,"n/a")</f>
        <v>3.5011874056776451</v>
      </c>
      <c r="Z38" s="120" t="str">
        <f>IFERROR(R38/U38-1,"n/a")</f>
        <v>n/a</v>
      </c>
      <c r="AA38" s="121">
        <f>IFERROR(R38/V38-1,"n/a")</f>
        <v>0.20349537597335443</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'Dec-23'!P40+'Jan-24'!G40</f>
        <v>541</v>
      </c>
      <c r="T40" s="74">
        <f>'Dec-23'!Q40+'Jan-24'!H40</f>
        <v>195</v>
      </c>
      <c r="U40" s="74">
        <f>'Dec-23'!R40+'Jan-24'!I40</f>
        <v>46</v>
      </c>
      <c r="V40" s="74">
        <f>'Dec-23'!S40+'Jan-24'!J40</f>
        <v>575</v>
      </c>
      <c r="W40" s="64"/>
      <c r="X40" s="120">
        <f>IFERROR(R40/S40-1,"n/a")</f>
        <v>2.9574861367837268E-2</v>
      </c>
      <c r="Y40" s="120">
        <f>IFERROR(R40/T40-1,"n/a")</f>
        <v>1.8564102564102565</v>
      </c>
      <c r="Z40" s="120">
        <f>IFERROR(R40/U40-1,"n/a")</f>
        <v>11.108695652173912</v>
      </c>
      <c r="AA40" s="121">
        <f>IFERROR(R40/V40-1,"n/a")</f>
        <v>-3.1304347826086931E-2</v>
      </c>
      <c r="AB40" s="150"/>
      <c r="AC40" s="89">
        <v>563</v>
      </c>
      <c r="AD40" s="89">
        <v>226</v>
      </c>
      <c r="AE40" s="70">
        <v>66</v>
      </c>
      <c r="AF40" s="78">
        <v>573</v>
      </c>
      <c r="AH40" s="123"/>
    </row>
    <row r="41" spans="1:34" s="124" customFormat="1" ht="10.199999999999999">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'Dec-23'!P41+'Jan-24'!G41</f>
        <v>945254</v>
      </c>
      <c r="T41" s="74">
        <f>'Dec-23'!Q41+'Jan-24'!H41</f>
        <v>294134</v>
      </c>
      <c r="U41" s="74">
        <f>'Dec-23'!R41+'Jan-24'!I41</f>
        <v>30850</v>
      </c>
      <c r="V41" s="74">
        <f>'Dec-23'!S41+'Jan-24'!J41</f>
        <v>1341300</v>
      </c>
      <c r="W41" s="64"/>
      <c r="X41" s="120">
        <f>IFERROR(R41/S41-1,"n/a")</f>
        <v>0.71495069050223536</v>
      </c>
      <c r="Y41" s="120">
        <f>IFERROR(R41/T41-1,"n/a")</f>
        <v>4.5113111710988871</v>
      </c>
      <c r="Z41" s="120">
        <f>IFERROR(R41/U41-1,"n/a")</f>
        <v>51.546645056726092</v>
      </c>
      <c r="AA41" s="121">
        <f>IFERROR(R41/V41-1,"n/a")</f>
        <v>0.20857675389547459</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'Dec-23'!P43+'Jan-24'!G43</f>
        <v>650</v>
      </c>
      <c r="T43" s="74">
        <f>'Dec-23'!Q43+'Jan-24'!H43</f>
        <v>50</v>
      </c>
      <c r="U43" s="74">
        <f>'Dec-23'!R43+'Jan-24'!I43</f>
        <v>7</v>
      </c>
      <c r="V43" s="74">
        <f>'Dec-23'!S43+'Jan-24'!J43</f>
        <v>285</v>
      </c>
      <c r="W43" s="64"/>
      <c r="X43" s="120">
        <f>IFERROR(R43/S43-1,"n/a")</f>
        <v>5.6923076923076854E-2</v>
      </c>
      <c r="Y43" s="120">
        <f>IFERROR(R43/T43-1,"n/a")</f>
        <v>12.74</v>
      </c>
      <c r="Z43" s="120">
        <f>IFERROR(R43/U43-1,"n/a")</f>
        <v>97.142857142857139</v>
      </c>
      <c r="AA43" s="121">
        <f>IFERROR(R43/V43-1,"n/a")</f>
        <v>1.4105263157894736</v>
      </c>
      <c r="AB43" s="150"/>
      <c r="AC43" s="89">
        <v>669</v>
      </c>
      <c r="AD43" s="89">
        <v>59</v>
      </c>
      <c r="AE43" s="70">
        <v>9</v>
      </c>
      <c r="AF43" s="78">
        <v>287</v>
      </c>
      <c r="AH43" s="123"/>
    </row>
    <row r="44" spans="1:34" s="124" customFormat="1" ht="10.199999999999999">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'Dec-23'!P44+'Jan-24'!G44</f>
        <v>888270</v>
      </c>
      <c r="T44" s="74">
        <f>'Dec-23'!Q44+'Jan-24'!H44</f>
        <v>18355</v>
      </c>
      <c r="U44" s="74">
        <f>'Dec-23'!R44+'Jan-24'!I44</f>
        <v>8294</v>
      </c>
      <c r="V44" s="74">
        <f>'Dec-23'!S44+'Jan-24'!J44</f>
        <v>580269</v>
      </c>
      <c r="W44" s="64"/>
      <c r="X44" s="120">
        <f>IFERROR(R44/S44-1,"n/a")</f>
        <v>0.41794724576986719</v>
      </c>
      <c r="Y44" s="120">
        <f>IFERROR(R44/T44-1,"n/a")</f>
        <v>67.619994551893214</v>
      </c>
      <c r="Z44" s="120">
        <f>IFERROR(R44/U44-1,"n/a")</f>
        <v>150.85917530745118</v>
      </c>
      <c r="AA44" s="121">
        <f>IFERROR(R44/V44-1,"n/a")</f>
        <v>1.170579507090677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'Dec-23'!P46+'Jan-24'!G46</f>
        <v>944</v>
      </c>
      <c r="T46" s="74">
        <f>'Dec-23'!Q46+'Jan-24'!H46</f>
        <v>299</v>
      </c>
      <c r="U46" s="74">
        <f>'Dec-23'!R46+'Jan-24'!I46</f>
        <v>0</v>
      </c>
      <c r="V46" s="74">
        <f>'Dec-23'!S46+'Jan-24'!J46</f>
        <v>757</v>
      </c>
      <c r="W46" s="64"/>
      <c r="X46" s="120">
        <f>IFERROR(R46/S46-1,"n/a")</f>
        <v>0.38347457627118642</v>
      </c>
      <c r="Y46" s="120">
        <f>IFERROR(R46/T46-1,"n/a")</f>
        <v>3.367892976588629</v>
      </c>
      <c r="Z46" s="120" t="str">
        <f>IFERROR(R46/U46-1,"n/a")</f>
        <v>n/a</v>
      </c>
      <c r="AA46" s="121">
        <f>IFERROR(R46/V46-1,"n/a")</f>
        <v>0.72523117569352702</v>
      </c>
      <c r="AB46" s="150"/>
      <c r="AC46" s="89">
        <v>1129</v>
      </c>
      <c r="AD46" s="89">
        <v>336</v>
      </c>
      <c r="AE46" s="84">
        <v>43</v>
      </c>
      <c r="AF46" s="78">
        <v>781</v>
      </c>
      <c r="AH46" s="123"/>
    </row>
    <row r="47" spans="1:34" s="124" customFormat="1" ht="10.199999999999999">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'Dec-23'!P47+'Jan-24'!G47</f>
        <v>2381593</v>
      </c>
      <c r="T47" s="74">
        <f>'Dec-23'!Q47+'Jan-24'!H47</f>
        <v>486937</v>
      </c>
      <c r="U47" s="74">
        <f>'Dec-23'!R47+'Jan-24'!I47</f>
        <v>0</v>
      </c>
      <c r="V47" s="74">
        <f>'Dec-23'!S47+'Jan-24'!J47</f>
        <v>2366036</v>
      </c>
      <c r="W47" s="64"/>
      <c r="X47" s="120">
        <f>IFERROR(R47/S47-1,"n/a")</f>
        <v>0.64261357839059818</v>
      </c>
      <c r="Y47" s="120">
        <f>IFERROR(R47/T47-1,"n/a")</f>
        <v>7.0339694868124631</v>
      </c>
      <c r="Z47" s="120" t="str">
        <f>IFERROR(R47/U47-1,"n/a")</f>
        <v>n/a</v>
      </c>
      <c r="AA47" s="121">
        <f>IFERROR(R47/V47-1,"n/a")</f>
        <v>0.65341398017612584</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'Dec-23'!P49+'Jan-24'!G49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'Dec-23'!P50+'Jan-24'!G50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3288</v>
      </c>
      <c r="T51" s="75">
        <f t="shared" si="14"/>
        <v>1223</v>
      </c>
      <c r="U51" s="75">
        <f t="shared" si="14"/>
        <v>95</v>
      </c>
      <c r="V51" s="75">
        <f t="shared" si="14"/>
        <v>2888</v>
      </c>
      <c r="W51" s="66"/>
      <c r="X51" s="66">
        <f>IFERROR(R51/S51-1,"n/a")</f>
        <v>0.17639902676399033</v>
      </c>
      <c r="Y51" s="66">
        <f>IFERROR(R51/T51-1,"n/a")</f>
        <v>2.1627146361406377</v>
      </c>
      <c r="Z51" s="66">
        <f t="shared" ref="Z51:Z52" si="15">IFERROR(R51/U51-1,"n/a")</f>
        <v>39.715789473684211</v>
      </c>
      <c r="AA51" s="62">
        <f>IFERROR(R51/V51-1,"n/a")</f>
        <v>0.33933518005540164</v>
      </c>
      <c r="AB51" s="66"/>
      <c r="AC51" s="46">
        <f t="shared" ref="AC51:AE52" si="16">AC37+AC40+AC43+AC46+AC49</f>
        <v>3856</v>
      </c>
      <c r="AD51" s="46">
        <f t="shared" si="16"/>
        <v>1673</v>
      </c>
      <c r="AE51" s="46">
        <f t="shared" si="16"/>
        <v>669</v>
      </c>
      <c r="AF51" s="80">
        <f>AF37+AF40+AF43+AF46+AF49</f>
        <v>3241</v>
      </c>
      <c r="AH51" s="123"/>
    </row>
    <row r="52" spans="3:34" s="124" customFormat="1" ht="11.4"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7586458</v>
      </c>
      <c r="T52" s="76">
        <f t="shared" si="14"/>
        <v>1758239</v>
      </c>
      <c r="U52" s="76">
        <f t="shared" si="14"/>
        <v>39144</v>
      </c>
      <c r="V52" s="76">
        <f t="shared" si="14"/>
        <v>7893905</v>
      </c>
      <c r="W52" s="67"/>
      <c r="X52" s="67">
        <f>IFERROR(R52/S52-1,"n/a")</f>
        <v>0.46933443775738293</v>
      </c>
      <c r="Y52" s="118">
        <f>IFERROR(R52/T52-1,"n/a")</f>
        <v>5.3398912207043523</v>
      </c>
      <c r="Z52" s="118">
        <f t="shared" si="15"/>
        <v>283.77018189249947</v>
      </c>
      <c r="AA52" s="119">
        <f>IFERROR(R52/V52-1,"n/a")</f>
        <v>0.41210769574754202</v>
      </c>
      <c r="AB52" s="118"/>
      <c r="AC52" s="47">
        <f t="shared" si="16"/>
        <v>9237323</v>
      </c>
      <c r="AD52" s="47">
        <f t="shared" si="16"/>
        <v>2410085</v>
      </c>
      <c r="AE52" s="47">
        <f t="shared" si="16"/>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7"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6.2">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8">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8">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8">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8">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199999999999999">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199999999999999">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199999999999999">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199999999999999">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4"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6.2">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8">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8">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8">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8">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8">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8">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8">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8">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1.4"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199999999999999">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199999999999999">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199999999999999">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199999999999999">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8">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8">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8">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8">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8">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8">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8">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8">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8">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1.4"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199999999999999">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199999999999999">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199999999999999">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199999999999999">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3" sqref="O2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8">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8">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8">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8">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8">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199999999999999">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199999999999999">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199999999999999">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199999999999999">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199999999999999">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8"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v>-19798</v>
      </c>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Normal="100" workbookViewId="0">
      <selection activeCell="G13" sqref="G13:G26"/>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9" zoomScaleNormal="100" workbookViewId="0">
      <selection activeCell="G22" sqref="G2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91</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9"/>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7.25" hidden="1"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2:34" ht="17.25" hidden="1" customHeight="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7.25" hidden="1" customHeight="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2:34" ht="13.5" hidden="1" customHeight="1"/>
    <row r="36" spans="2:34" ht="13.5" hidden="1" customHeight="1"/>
    <row r="37" spans="2:34" ht="13.8" hidden="1"/>
    <row r="38" spans="2:34" ht="13.8" hidden="1"/>
    <row r="39" spans="2:34" ht="13.8" hidden="1"/>
    <row r="40" spans="2:34" ht="13.8" hidden="1"/>
    <row r="41" spans="2:34" ht="13.8" hidden="1"/>
    <row r="42" spans="2:34" ht="13.8" hidden="1"/>
    <row r="43" spans="2:34" ht="13.8" hidden="1"/>
    <row r="44" spans="2:34" ht="12.6" hidden="1" customHeight="1"/>
    <row r="45" spans="2:34" ht="12.6" hidden="1" customHeight="1"/>
    <row r="46" spans="2:34" ht="12.6" hidden="1" customHeight="1"/>
    <row r="47" spans="2:34" ht="12.6" hidden="1" customHeight="1"/>
    <row r="48" spans="2:34" ht="12.6" hidden="1" customHeight="1"/>
    <row r="49"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H58"/>
  <sheetViews>
    <sheetView showGridLines="0" topLeftCell="C1" zoomScale="90" zoomScaleNormal="90" zoomScalePageLayoutView="40" workbookViewId="0">
      <selection activeCell="E5" sqref="E5"/>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3" width="5.88671875" bestFit="1" customWidth="1"/>
    <col min="24" max="24" width="5.88671875" customWidth="1"/>
    <col min="25" max="25" width="5.88671875" bestFit="1" customWidth="1"/>
    <col min="26" max="27" width="5.88671875" customWidth="1"/>
    <col min="28" max="28" width="5.88671875" bestFit="1" customWidth="1"/>
    <col min="29" max="32" width="5.88671875" customWidth="1"/>
    <col min="33" max="33" width="8.88671875" bestFit="1" customWidth="1"/>
    <col min="34" max="34" width="3.33203125" style="9" customWidth="1"/>
    <col min="35" max="49" width="0" style="9" hidden="1" customWidth="1"/>
    <col min="50" max="60" width="0" hidden="1" customWidth="1"/>
    <col min="61" max="16384" width="9.109375" hidden="1"/>
  </cols>
  <sheetData>
    <row r="1" spans="1:49" ht="14.4">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c r="AG1" s="9"/>
    </row>
    <row r="2" spans="1:49" ht="18.600000000000001"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c r="AG2" s="23"/>
    </row>
    <row r="3" spans="1:49" ht="14.4">
      <c r="A3" s="9"/>
      <c r="B3" s="10"/>
      <c r="C3" s="24"/>
      <c r="D3" s="24"/>
      <c r="E3" s="24"/>
      <c r="F3" s="93"/>
      <c r="G3" s="93"/>
      <c r="H3" s="93"/>
      <c r="I3" s="93"/>
      <c r="J3" s="93"/>
      <c r="K3" s="93"/>
      <c r="L3" s="93"/>
      <c r="M3" s="93"/>
      <c r="N3" s="93"/>
      <c r="O3" s="93"/>
      <c r="P3" s="93"/>
      <c r="Q3" s="93"/>
      <c r="R3" s="24"/>
      <c r="S3" s="24"/>
      <c r="AG3" s="25">
        <f>+' '!I17</f>
        <v>45458</v>
      </c>
    </row>
    <row r="4" spans="1:49" ht="16.2">
      <c r="A4" s="9"/>
      <c r="B4" s="11" t="s">
        <v>7</v>
      </c>
      <c r="C4" s="26"/>
      <c r="D4" s="24"/>
      <c r="E4" s="58" t="s">
        <v>132</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c r="AG4" s="24"/>
    </row>
    <row r="5" spans="1:49" ht="14.4">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c r="AG5" s="24"/>
    </row>
    <row r="6" spans="1:49" ht="14.4">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c r="AG6" s="24"/>
    </row>
    <row r="7" spans="1:49" ht="14.4">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c r="AG7" s="112">
        <v>2024</v>
      </c>
    </row>
    <row r="8" spans="1:49"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13" t="s">
        <v>77</v>
      </c>
      <c r="AG8" s="139" t="s">
        <v>121</v>
      </c>
      <c r="AH8" s="9"/>
      <c r="AI8" s="19"/>
      <c r="AJ8" s="19"/>
      <c r="AK8" s="19"/>
      <c r="AL8" s="19"/>
      <c r="AM8" s="19"/>
      <c r="AN8" s="19"/>
      <c r="AO8" s="19"/>
      <c r="AP8" s="19"/>
      <c r="AQ8" s="19"/>
      <c r="AR8" s="19"/>
      <c r="AS8" s="19"/>
      <c r="AT8" s="19"/>
      <c r="AU8" s="19"/>
      <c r="AV8" s="19"/>
      <c r="AW8" s="19"/>
    </row>
    <row r="9" spans="1:49"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3">
        <v>1.0980000000000001</v>
      </c>
      <c r="AG9" s="134">
        <v>1.0980000000000001</v>
      </c>
    </row>
    <row r="10" spans="1:49" ht="20.25" customHeight="1">
      <c r="A10" s="9"/>
      <c r="B10" s="18"/>
      <c r="C10" s="102"/>
      <c r="D10" s="103"/>
      <c r="E10" s="103"/>
      <c r="F10" s="99"/>
      <c r="G10" s="99"/>
      <c r="H10" s="99"/>
      <c r="I10" s="99"/>
      <c r="J10" s="99"/>
      <c r="K10" s="99"/>
      <c r="L10" s="99"/>
      <c r="M10" s="99"/>
      <c r="N10" s="99"/>
      <c r="O10" s="99"/>
      <c r="P10" s="99"/>
      <c r="Q10" s="104"/>
      <c r="R10" s="9"/>
      <c r="S10" s="9"/>
    </row>
    <row r="11" spans="1:49" ht="20.25" customHeight="1">
      <c r="A11" s="9"/>
      <c r="B11" s="9"/>
      <c r="C11" s="9"/>
      <c r="D11" s="9"/>
      <c r="E11" s="9"/>
      <c r="F11"/>
      <c r="G11"/>
      <c r="H11"/>
      <c r="I11"/>
      <c r="J11"/>
      <c r="K11"/>
      <c r="L11"/>
      <c r="M11"/>
      <c r="N11"/>
      <c r="O11" s="91"/>
      <c r="P11" s="91"/>
      <c r="Q11" s="91"/>
      <c r="R11" s="9"/>
      <c r="S11" s="9"/>
    </row>
    <row r="12" spans="1:49" ht="20.25" customHeight="1">
      <c r="A12" s="9"/>
      <c r="B12" s="9"/>
      <c r="C12" s="100" t="s">
        <v>97</v>
      </c>
      <c r="D12" s="9"/>
      <c r="E12" s="9"/>
      <c r="F12"/>
      <c r="G12"/>
      <c r="H12"/>
      <c r="I12"/>
      <c r="J12"/>
      <c r="K12"/>
      <c r="L12"/>
      <c r="M12"/>
      <c r="N12"/>
      <c r="O12" s="91"/>
      <c r="P12" s="91"/>
      <c r="Q12" s="91"/>
      <c r="R12" s="9"/>
      <c r="S12" s="9"/>
    </row>
    <row r="13" spans="1:49" ht="20.25" customHeight="1">
      <c r="A13" s="9"/>
      <c r="B13" s="9"/>
      <c r="C13" s="100" t="s">
        <v>98</v>
      </c>
      <c r="D13" s="9"/>
      <c r="E13" s="9"/>
      <c r="F13"/>
      <c r="G13"/>
      <c r="H13"/>
      <c r="I13"/>
      <c r="J13"/>
      <c r="K13"/>
      <c r="L13"/>
      <c r="M13"/>
      <c r="N13"/>
      <c r="O13" s="91"/>
      <c r="P13" s="91"/>
      <c r="Q13" s="91"/>
      <c r="R13" s="9"/>
      <c r="S13" s="9"/>
    </row>
    <row r="14" spans="1:49" ht="26.7" hidden="1" customHeight="1"/>
    <row r="15" spans="1:49" ht="26.4" hidden="1" customHeight="1"/>
    <row r="16" spans="1:49"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abSelected="1" zoomScaleNormal="100" workbookViewId="0"/>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45458</v>
      </c>
      <c r="AG3" s="25"/>
      <c r="AH3" s="9"/>
    </row>
    <row r="4" spans="1:34" ht="16.2">
      <c r="A4" s="9"/>
      <c r="B4" s="11" t="s">
        <v>7</v>
      </c>
      <c r="C4" s="26"/>
      <c r="D4" s="93" t="s">
        <v>47</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May</v>
      </c>
      <c r="G9" s="155"/>
      <c r="H9" s="155"/>
      <c r="I9" s="155"/>
      <c r="J9" s="155"/>
      <c r="K9" s="155"/>
      <c r="L9" s="155"/>
      <c r="M9" s="155"/>
      <c r="N9" s="155"/>
      <c r="O9" s="155"/>
      <c r="P9" s="156"/>
      <c r="Q9" s="157" t="str">
        <f>"January to "&amp; D4</f>
        <v>January to May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160</v>
      </c>
      <c r="G13" s="71">
        <v>99</v>
      </c>
      <c r="H13" s="71">
        <v>83</v>
      </c>
      <c r="I13" s="71">
        <v>0</v>
      </c>
      <c r="J13" s="71">
        <v>0</v>
      </c>
      <c r="K13" s="71">
        <v>90</v>
      </c>
      <c r="L13" s="64">
        <f>IFERROR(F13/G13-1,"n/a")</f>
        <v>0.61616161616161613</v>
      </c>
      <c r="M13" s="64">
        <f>IFERROR(F13/H13-1,"n/a")</f>
        <v>0.92771084337349397</v>
      </c>
      <c r="N13" s="64" t="str">
        <f>IFERROR(F13/I13-1,"n/a")</f>
        <v>n/a</v>
      </c>
      <c r="O13" s="64" t="str">
        <f>IFERROR(F13/J13-1,"n/a")</f>
        <v>n/a</v>
      </c>
      <c r="P13" s="60">
        <f>IFERROR(F13/K13-1,"n/a")</f>
        <v>0.77777777777777768</v>
      </c>
      <c r="Q13" s="68">
        <f>'Apr-24'!Q13+F13</f>
        <v>1049</v>
      </c>
      <c r="R13" s="68">
        <f>'Apr-24'!R13+G13</f>
        <v>758</v>
      </c>
      <c r="S13" s="68">
        <f>'Apr-24'!S13+H13</f>
        <v>749</v>
      </c>
      <c r="T13" s="68">
        <f>'Apr-24'!T13+I13</f>
        <v>0</v>
      </c>
      <c r="U13" s="68">
        <f>'Apr-24'!U13+J13</f>
        <v>551</v>
      </c>
      <c r="V13" s="68">
        <f>'Apr-24'!V13+K13</f>
        <v>735</v>
      </c>
      <c r="W13" s="64">
        <f>IFERROR(Q13/R13-1,"n/a")</f>
        <v>0.38390501319261205</v>
      </c>
      <c r="X13" s="64">
        <f>IFERROR(Q13/S13-1,"n/a")</f>
        <v>0.4005340453938584</v>
      </c>
      <c r="Y13" s="64" t="str">
        <f>IFERROR(Q13/T13-1,"n/a")</f>
        <v>n/a</v>
      </c>
      <c r="Z13" s="64">
        <f>IFERROR(Q13/U13-1,"n/a")</f>
        <v>0.90381125226860259</v>
      </c>
      <c r="AA13" s="60">
        <f>IFERROR(Q13/V13-1,"n/a")</f>
        <v>0.42721088435374144</v>
      </c>
      <c r="AB13" s="68">
        <v>1630</v>
      </c>
      <c r="AC13" s="68">
        <v>1486</v>
      </c>
      <c r="AD13" s="68">
        <v>522</v>
      </c>
      <c r="AE13" s="68">
        <v>551</v>
      </c>
      <c r="AF13" s="136">
        <v>1591</v>
      </c>
      <c r="AG13" s="123"/>
      <c r="AH13" s="123"/>
    </row>
    <row r="14" spans="1:34" s="124" customFormat="1" ht="10.8">
      <c r="A14" s="123"/>
      <c r="B14" s="128"/>
      <c r="C14" s="33"/>
      <c r="D14" s="26" t="s">
        <v>11</v>
      </c>
      <c r="E14" s="32"/>
      <c r="F14" s="71">
        <v>572153</v>
      </c>
      <c r="G14" s="71">
        <v>353242</v>
      </c>
      <c r="H14" s="71">
        <v>234968</v>
      </c>
      <c r="I14" s="71">
        <v>0</v>
      </c>
      <c r="J14" s="71">
        <v>0</v>
      </c>
      <c r="K14" s="71">
        <v>303053</v>
      </c>
      <c r="L14" s="64">
        <f>IFERROR(F14/G14-1,"n/a")</f>
        <v>0.61971962563908023</v>
      </c>
      <c r="M14" s="64">
        <f>IFERROR(F14/H14-1,"n/a")</f>
        <v>1.4350251949201591</v>
      </c>
      <c r="N14" s="64" t="str">
        <f>IFERROR(F14/I14-1,"n/a")</f>
        <v>n/a</v>
      </c>
      <c r="O14" s="64" t="str">
        <f>IFERROR(F14/J14-1,"n/a")</f>
        <v>n/a</v>
      </c>
      <c r="P14" s="60">
        <f>IFERROR(F14/K14-1,"n/a")</f>
        <v>0.88796349153448406</v>
      </c>
      <c r="Q14" s="68">
        <f>'Apr-24'!Q14+F14</f>
        <v>3381506</v>
      </c>
      <c r="R14" s="68">
        <f>'Apr-24'!R14+G14</f>
        <v>2341177</v>
      </c>
      <c r="S14" s="68">
        <f>'Apr-24'!S14+H14</f>
        <v>1292414</v>
      </c>
      <c r="T14" s="68">
        <f>'Apr-24'!T14+I14</f>
        <v>0</v>
      </c>
      <c r="U14" s="68">
        <f>'Apr-24'!U14+J14</f>
        <v>1092884</v>
      </c>
      <c r="V14" s="68">
        <f>'Apr-24'!V14+K14</f>
        <v>2148202</v>
      </c>
      <c r="W14" s="64">
        <f>IFERROR(Q14/R14-1,"n/a")</f>
        <v>0.44436153268206557</v>
      </c>
      <c r="X14" s="64">
        <f>IFERROR(Q14/S14-1,"n/a")</f>
        <v>1.6164263154066729</v>
      </c>
      <c r="Y14" s="64" t="str">
        <f>IFERROR(Q14/T14-1,"n/a")</f>
        <v>n/a</v>
      </c>
      <c r="Z14" s="64">
        <f>IFERROR(Q14/U14-1,"n/a")</f>
        <v>2.0941124584127868</v>
      </c>
      <c r="AA14" s="60">
        <f>IFERROR(Q14/V14-1,"n/a")</f>
        <v>0.57410988352119596</v>
      </c>
      <c r="AB14" s="68">
        <v>5232537</v>
      </c>
      <c r="AC14" s="68">
        <v>3592413</v>
      </c>
      <c r="AD14" s="68">
        <v>768312</v>
      </c>
      <c r="AE14" s="68">
        <v>1092884</v>
      </c>
      <c r="AF14" s="136">
        <v>4592479</v>
      </c>
      <c r="AG14" s="123"/>
      <c r="AH14" s="123"/>
    </row>
    <row r="15" spans="1:34" s="124" customFormat="1" ht="10.8">
      <c r="A15" s="123"/>
      <c r="B15" s="128"/>
      <c r="C15" s="31" t="s">
        <v>133</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92</v>
      </c>
      <c r="G16" s="71">
        <v>70</v>
      </c>
      <c r="H16" s="71">
        <v>71</v>
      </c>
      <c r="I16" s="71">
        <v>17</v>
      </c>
      <c r="J16" s="71">
        <v>0</v>
      </c>
      <c r="K16" s="71">
        <v>71</v>
      </c>
      <c r="L16" s="64">
        <f>IFERROR(F16/G16-1,"n/a")</f>
        <v>0.31428571428571428</v>
      </c>
      <c r="M16" s="64">
        <f>IFERROR(F16/H16-1,"n/a")</f>
        <v>0.29577464788732399</v>
      </c>
      <c r="N16" s="64">
        <f>IFERROR(F16/I16-1,"n/a")</f>
        <v>4.4117647058823533</v>
      </c>
      <c r="O16" s="64" t="str">
        <f>IFERROR(F16/J16-1,"n/a")</f>
        <v>n/a</v>
      </c>
      <c r="P16" s="60">
        <f>IFERROR(F16/K16-1,"n/a")</f>
        <v>0.29577464788732399</v>
      </c>
      <c r="Q16" s="68">
        <f>'Apr-24'!Q16+F16</f>
        <v>179</v>
      </c>
      <c r="R16" s="68">
        <f>'Apr-24'!R16+G16</f>
        <v>143</v>
      </c>
      <c r="S16" s="68">
        <f>'Apr-24'!S16+H16</f>
        <v>163</v>
      </c>
      <c r="T16" s="68">
        <f>'Apr-24'!T16+I16</f>
        <v>34</v>
      </c>
      <c r="U16" s="68">
        <f>'Apr-24'!U16+J16</f>
        <v>10</v>
      </c>
      <c r="V16" s="68">
        <f>'Apr-24'!V16+K16</f>
        <v>145</v>
      </c>
      <c r="W16" s="64">
        <f>IFERROR(Q16/R16-1,"n/a")</f>
        <v>0.25174825174825166</v>
      </c>
      <c r="X16" s="64">
        <f>IFERROR(Q16/S16-1,"n/a")</f>
        <v>9.8159509202454087E-2</v>
      </c>
      <c r="Y16" s="64">
        <f>IFERROR(Q16/T16-1,"n/a")</f>
        <v>4.2647058823529411</v>
      </c>
      <c r="Z16" s="64">
        <f>IFERROR(Q16/U16-1,"n/a")</f>
        <v>16.899999999999999</v>
      </c>
      <c r="AA16" s="60">
        <f>IFERROR(Q16/V16-1,"n/a")</f>
        <v>0.23448275862068968</v>
      </c>
      <c r="AB16" s="68">
        <v>575</v>
      </c>
      <c r="AC16" s="68">
        <v>572</v>
      </c>
      <c r="AD16" s="68">
        <v>202</v>
      </c>
      <c r="AE16" s="68">
        <v>54</v>
      </c>
      <c r="AF16" s="136">
        <v>586</v>
      </c>
      <c r="AG16" s="123"/>
      <c r="AH16" s="123"/>
    </row>
    <row r="17" spans="1:34" s="124" customFormat="1" ht="10.8">
      <c r="A17" s="123"/>
      <c r="B17" s="128"/>
      <c r="C17" s="33"/>
      <c r="D17" s="26" t="s">
        <v>11</v>
      </c>
      <c r="E17" s="32"/>
      <c r="F17" s="71">
        <v>195939</v>
      </c>
      <c r="G17" s="71">
        <v>161083</v>
      </c>
      <c r="H17" s="71">
        <v>82038</v>
      </c>
      <c r="I17" s="71">
        <v>24481</v>
      </c>
      <c r="J17" s="71">
        <v>0</v>
      </c>
      <c r="K17" s="71">
        <v>165399</v>
      </c>
      <c r="L17" s="64">
        <f>IFERROR(F17/G17-1,"n/a")</f>
        <v>0.21638534171824464</v>
      </c>
      <c r="M17" s="64">
        <f>IFERROR(F17/H17-1,"n/a")</f>
        <v>1.3883931836466026</v>
      </c>
      <c r="N17" s="64">
        <f>IFERROR(F17/I17-1,"n/a")</f>
        <v>7.0037171684163226</v>
      </c>
      <c r="O17" s="64" t="str">
        <f>IFERROR(F17/J17-1,"n/a")</f>
        <v>n/a</v>
      </c>
      <c r="P17" s="60">
        <f>IFERROR(F17/K17-1,"n/a")</f>
        <v>0.18464440534706972</v>
      </c>
      <c r="Q17" s="68">
        <f>'Apr-24'!Q17+F17</f>
        <v>448592</v>
      </c>
      <c r="R17" s="68">
        <f>'Apr-24'!R17+G17</f>
        <v>351486</v>
      </c>
      <c r="S17" s="68">
        <f>'Apr-24'!S17+H17</f>
        <v>178913</v>
      </c>
      <c r="T17" s="68">
        <f>'Apr-24'!T17+I17</f>
        <v>40586</v>
      </c>
      <c r="U17" s="68">
        <f>'Apr-24'!U17+J17</f>
        <v>41113</v>
      </c>
      <c r="V17" s="68">
        <f>'Apr-24'!V17+K17</f>
        <v>393104</v>
      </c>
      <c r="W17" s="64">
        <f>IFERROR(Q17/R17-1,"n/a")</f>
        <v>0.27627273917026574</v>
      </c>
      <c r="X17" s="64">
        <f>IFERROR(Q17/S17-1,"n/a")</f>
        <v>1.5073191998345563</v>
      </c>
      <c r="Y17" s="64">
        <f>IFERROR(Q17/T17-1,"n/a")</f>
        <v>10.05287537574533</v>
      </c>
      <c r="Z17" s="64">
        <f>IFERROR(Q17/U17-1,"n/a")</f>
        <v>9.9111959720769587</v>
      </c>
      <c r="AA17" s="60">
        <f>IFERROR(Q17/V17-1,"n/a")</f>
        <v>0.14115348610037048</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91</v>
      </c>
      <c r="G19" s="71">
        <v>99</v>
      </c>
      <c r="H19" s="71">
        <v>91</v>
      </c>
      <c r="I19" s="71">
        <v>1</v>
      </c>
      <c r="J19" s="71">
        <v>0</v>
      </c>
      <c r="K19" s="71">
        <v>37</v>
      </c>
      <c r="L19" s="64">
        <f>IFERROR(F19/G19-1,"n/a")</f>
        <v>-8.0808080808080773E-2</v>
      </c>
      <c r="M19" s="64">
        <f>IFERROR(F19/H19-1,"n/a")</f>
        <v>0</v>
      </c>
      <c r="N19" s="64">
        <f>IFERROR(F19/I19-1,"n/a")</f>
        <v>90</v>
      </c>
      <c r="O19" s="64" t="str">
        <f>IFERROR(F19/J19-1,"n/a")</f>
        <v>n/a</v>
      </c>
      <c r="P19" s="60">
        <f>IFERROR(F19/K19-1,"n/a")</f>
        <v>1.4594594594594597</v>
      </c>
      <c r="Q19" s="68">
        <f>'Apr-24'!Q19+F19</f>
        <v>170</v>
      </c>
      <c r="R19" s="68">
        <f>'Apr-24'!R19+G19</f>
        <v>169</v>
      </c>
      <c r="S19" s="68">
        <f>'Apr-24'!S19+H19</f>
        <v>138</v>
      </c>
      <c r="T19" s="68">
        <f>'Apr-24'!T19+I19</f>
        <v>3</v>
      </c>
      <c r="U19" s="68">
        <f>'Apr-24'!U19+J19</f>
        <v>3</v>
      </c>
      <c r="V19" s="68">
        <f>'Apr-24'!V19+K19</f>
        <v>64</v>
      </c>
      <c r="W19" s="64">
        <f>IFERROR(Q19/R19-1,"n/a")</f>
        <v>5.9171597633136397E-3</v>
      </c>
      <c r="X19" s="64">
        <f>IFERROR(Q19/S19-1,"n/a")</f>
        <v>0.23188405797101441</v>
      </c>
      <c r="Y19" s="64">
        <f>IFERROR(Q19/T19-1,"n/a")</f>
        <v>55.666666666666664</v>
      </c>
      <c r="Z19" s="64">
        <f>IFERROR(Q19/U19-1,"n/a")</f>
        <v>55.666666666666664</v>
      </c>
      <c r="AA19" s="60">
        <f>IFERROR(Q19/V19-1,"n/a")</f>
        <v>1.65625</v>
      </c>
      <c r="AB19" s="68">
        <v>708</v>
      </c>
      <c r="AC19" s="68">
        <v>658</v>
      </c>
      <c r="AD19" s="68">
        <v>47</v>
      </c>
      <c r="AE19" s="68">
        <v>9</v>
      </c>
      <c r="AF19" s="136">
        <v>290</v>
      </c>
      <c r="AG19" s="123"/>
      <c r="AH19" s="123"/>
    </row>
    <row r="20" spans="1:34" s="124" customFormat="1" ht="10.8">
      <c r="A20" s="123"/>
      <c r="B20" s="128"/>
      <c r="C20" s="33"/>
      <c r="D20" s="26" t="s">
        <v>11</v>
      </c>
      <c r="E20" s="32"/>
      <c r="F20" s="71">
        <v>156895</v>
      </c>
      <c r="G20" s="71">
        <v>137318</v>
      </c>
      <c r="H20" s="71">
        <v>88575</v>
      </c>
      <c r="I20" s="71">
        <v>0</v>
      </c>
      <c r="J20" s="71">
        <v>0</v>
      </c>
      <c r="K20" s="71">
        <v>66376</v>
      </c>
      <c r="L20" s="64">
        <f>IFERROR(F20/G20-1,"n/a")</f>
        <v>0.14256688853609867</v>
      </c>
      <c r="M20" s="64">
        <f>IFERROR(F20/H20-1,"n/a")</f>
        <v>0.7713237369460908</v>
      </c>
      <c r="N20" s="64" t="str">
        <f>IFERROR(F20/I20-1,"n/a")</f>
        <v>n/a</v>
      </c>
      <c r="O20" s="64" t="str">
        <f>IFERROR(F20/J20-1,"n/a")</f>
        <v>n/a</v>
      </c>
      <c r="P20" s="60">
        <f>IFERROR(F20/K20-1,"n/a")</f>
        <v>1.3637308665782815</v>
      </c>
      <c r="Q20" s="68">
        <f>'Apr-24'!Q20+F20</f>
        <v>272491</v>
      </c>
      <c r="R20" s="68">
        <f>'Apr-24'!R20+G20</f>
        <v>224466</v>
      </c>
      <c r="S20" s="68">
        <f>'Apr-24'!S20+H20</f>
        <v>124236</v>
      </c>
      <c r="T20" s="68">
        <f>'Apr-24'!T20+I20</f>
        <v>0</v>
      </c>
      <c r="U20" s="68">
        <f>'Apr-24'!U20+J20</f>
        <v>1753</v>
      </c>
      <c r="V20" s="68">
        <f>'Apr-24'!V20+K20</f>
        <v>108923</v>
      </c>
      <c r="W20" s="64">
        <f>IFERROR(Q20/R20-1,"n/a")</f>
        <v>0.2139522243903309</v>
      </c>
      <c r="X20" s="64">
        <f>IFERROR(Q20/S20-1,"n/a")</f>
        <v>1.1933336553012008</v>
      </c>
      <c r="Y20" s="64" t="str">
        <f>IFERROR(Q20/T20-1,"n/a")</f>
        <v>n/a</v>
      </c>
      <c r="Z20" s="64">
        <f>IFERROR(Q20/U20-1,"n/a")</f>
        <v>154.44266970907017</v>
      </c>
      <c r="AA20" s="60">
        <f>IFERROR(Q20/V20-1,"n/a")</f>
        <v>1.5016846763309859</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148</v>
      </c>
      <c r="G22" s="71">
        <v>159</v>
      </c>
      <c r="H22" s="71">
        <v>107</v>
      </c>
      <c r="I22" s="71">
        <v>0</v>
      </c>
      <c r="J22" s="71">
        <v>0</v>
      </c>
      <c r="K22" s="71">
        <v>113</v>
      </c>
      <c r="L22" s="64">
        <f>IFERROR(F22/G22-1,"n/a")</f>
        <v>-6.9182389937106903E-2</v>
      </c>
      <c r="M22" s="64">
        <f>IFERROR(F22/H22-1,"n/a")</f>
        <v>0.38317757009345788</v>
      </c>
      <c r="N22" s="64" t="str">
        <f>IFERROR(F22/I22-1,"n/a")</f>
        <v>n/a</v>
      </c>
      <c r="O22" s="64" t="str">
        <f>IFERROR(F22/J22-1,"n/a")</f>
        <v>n/a</v>
      </c>
      <c r="P22" s="60">
        <f>IFERROR(F22/K22-1,"n/a")</f>
        <v>0.30973451327433632</v>
      </c>
      <c r="Q22" s="68">
        <f>'Apr-24'!Q22+F22</f>
        <v>600</v>
      </c>
      <c r="R22" s="68">
        <f>'Apr-24'!R22+G22</f>
        <v>608</v>
      </c>
      <c r="S22" s="68">
        <f>'Apr-24'!S22+H22</f>
        <v>260</v>
      </c>
      <c r="T22" s="68">
        <f>'Apr-24'!T22+I22</f>
        <v>0</v>
      </c>
      <c r="U22" s="68">
        <f>'Apr-24'!U22+J22</f>
        <v>43</v>
      </c>
      <c r="V22" s="68">
        <f>'Apr-24'!V22+K22</f>
        <v>292</v>
      </c>
      <c r="W22" s="64">
        <f>IFERROR(Q22/R22-1,"n/a")</f>
        <v>-1.3157894736842146E-2</v>
      </c>
      <c r="X22" s="64">
        <f>IFERROR(Q22/S22-1,"n/a")</f>
        <v>1.3076923076923075</v>
      </c>
      <c r="Y22" s="64" t="str">
        <f>IFERROR(Q22/T22-1,"n/a")</f>
        <v>n/a</v>
      </c>
      <c r="Z22" s="64">
        <f>IFERROR(Q22/U22-1,"n/a")</f>
        <v>12.953488372093023</v>
      </c>
      <c r="AA22" s="60">
        <f>IFERROR(Q22/V22-1,"n/a")</f>
        <v>1.0547945205479454</v>
      </c>
      <c r="AB22" s="68">
        <v>1500</v>
      </c>
      <c r="AC22" s="68">
        <v>895</v>
      </c>
      <c r="AD22" s="68">
        <v>283</v>
      </c>
      <c r="AE22" s="68">
        <v>43</v>
      </c>
      <c r="AF22" s="136">
        <v>827</v>
      </c>
      <c r="AG22" s="123"/>
      <c r="AH22" s="123"/>
    </row>
    <row r="23" spans="1:34" s="124" customFormat="1" ht="10.8">
      <c r="A23" s="123"/>
      <c r="B23" s="128"/>
      <c r="C23" s="33"/>
      <c r="D23" s="26" t="s">
        <v>11</v>
      </c>
      <c r="E23" s="32"/>
      <c r="F23" s="71">
        <v>429131</v>
      </c>
      <c r="G23" s="71">
        <v>390316</v>
      </c>
      <c r="H23" s="71">
        <v>173929</v>
      </c>
      <c r="I23" s="71">
        <v>0</v>
      </c>
      <c r="J23" s="71">
        <v>0</v>
      </c>
      <c r="K23" s="71">
        <v>300445</v>
      </c>
      <c r="L23" s="64">
        <f>IFERROR(F23/G23-1,"n/a")</f>
        <v>9.9445065024236667E-2</v>
      </c>
      <c r="M23" s="64">
        <f>IFERROR(F23/H23-1,"n/a")</f>
        <v>1.4672768773465035</v>
      </c>
      <c r="N23" s="64" t="str">
        <f>IFERROR(F23/I23-1,"n/a")</f>
        <v>n/a</v>
      </c>
      <c r="O23" s="64" t="str">
        <f>IFERROR(F23/J23-1,"n/a")</f>
        <v>n/a</v>
      </c>
      <c r="P23" s="60">
        <f>IFERROR(F23/K23-1,"n/a")</f>
        <v>0.42831799497412182</v>
      </c>
      <c r="Q23" s="68">
        <f>'Apr-24'!Q23+F23</f>
        <v>1773821</v>
      </c>
      <c r="R23" s="68">
        <f>'Apr-24'!R23+G23</f>
        <v>1579293</v>
      </c>
      <c r="S23" s="68">
        <f>'Apr-24'!S23+H23</f>
        <v>358192</v>
      </c>
      <c r="T23" s="68">
        <f>'Apr-24'!T23+I23</f>
        <v>0</v>
      </c>
      <c r="U23" s="68">
        <f>'Apr-24'!U23+J23</f>
        <v>140552</v>
      </c>
      <c r="V23" s="68">
        <f>'Apr-24'!V23+K23</f>
        <v>765085</v>
      </c>
      <c r="W23" s="64">
        <f>IFERROR(Q23/R23-1,"n/a")</f>
        <v>0.12317410385533267</v>
      </c>
      <c r="X23" s="64">
        <f>IFERROR(Q23/S23-1,"n/a")</f>
        <v>3.9521513601643807</v>
      </c>
      <c r="Y23" s="64" t="str">
        <f>IFERROR(Q23/T23-1,"n/a")</f>
        <v>n/a</v>
      </c>
      <c r="Z23" s="64">
        <f>IFERROR(Q23/U23-1,"n/a")</f>
        <v>11.620389606693609</v>
      </c>
      <c r="AA23" s="60">
        <f>IFERROR(Q23/V23-1,"n/a")</f>
        <v>1.3184626544763001</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2</v>
      </c>
      <c r="G25" s="71">
        <v>3</v>
      </c>
      <c r="H25" s="71">
        <v>0</v>
      </c>
      <c r="I25" s="71">
        <v>0</v>
      </c>
      <c r="J25" s="71">
        <v>0</v>
      </c>
      <c r="K25" s="71">
        <v>2</v>
      </c>
      <c r="L25" s="64">
        <f>IFERROR(F25/G25-1,"n/a")</f>
        <v>-0.33333333333333337</v>
      </c>
      <c r="M25" s="64" t="str">
        <f>IFERROR(F25/H25-1,"n/a")</f>
        <v>n/a</v>
      </c>
      <c r="N25" s="64" t="str">
        <f>IFERROR(F25/I25-1,"n/a")</f>
        <v>n/a</v>
      </c>
      <c r="O25" s="64" t="str">
        <f>IFERROR(F25/J25-1,"n/a")</f>
        <v>n/a</v>
      </c>
      <c r="P25" s="60">
        <f>IFERROR(F25/K25-1,"n/a")</f>
        <v>0</v>
      </c>
      <c r="Q25" s="68">
        <f>'Apr-24'!Q25+F25</f>
        <v>3</v>
      </c>
      <c r="R25" s="68">
        <f>'Apr-24'!R25+G25</f>
        <v>4</v>
      </c>
      <c r="S25" s="68">
        <f>'Apr-24'!S25+H25</f>
        <v>1</v>
      </c>
      <c r="T25" s="68">
        <f>'Apr-24'!T25+I25</f>
        <v>0</v>
      </c>
      <c r="U25" s="68">
        <f>'Apr-24'!U25+J25</f>
        <v>0</v>
      </c>
      <c r="V25" s="68">
        <f>'Apr-24'!V25+K25</f>
        <v>3</v>
      </c>
      <c r="W25" s="64">
        <f>IFERROR(Q25/R25-1,"n/a")</f>
        <v>-0.25</v>
      </c>
      <c r="X25" s="64">
        <f>IFERROR(Q25/S25-1,"n/a")</f>
        <v>2</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0.8">
      <c r="A26" s="123"/>
      <c r="B26" s="128"/>
      <c r="C26" s="33"/>
      <c r="D26" s="26" t="s">
        <v>11</v>
      </c>
      <c r="E26" s="32"/>
      <c r="F26" s="71">
        <v>8306</v>
      </c>
      <c r="G26" s="71">
        <v>2124</v>
      </c>
      <c r="H26" s="71">
        <v>0</v>
      </c>
      <c r="I26" s="71">
        <v>0</v>
      </c>
      <c r="J26" s="71">
        <v>0</v>
      </c>
      <c r="K26" s="71">
        <v>2351</v>
      </c>
      <c r="L26" s="64">
        <f>IFERROR(F26/G26-1,"n/a")</f>
        <v>2.9105461393596985</v>
      </c>
      <c r="M26" s="64" t="str">
        <f>IFERROR(F26/H26-1,"n/a")</f>
        <v>n/a</v>
      </c>
      <c r="N26" s="64" t="str">
        <f>IFERROR(F26/I26-1,"n/a")</f>
        <v>n/a</v>
      </c>
      <c r="O26" s="64" t="str">
        <f>IFERROR(F26/J26-1,"n/a")</f>
        <v>n/a</v>
      </c>
      <c r="P26" s="60">
        <f>IFERROR(F26/K26-1,"n/a")</f>
        <v>2.5329646958740963</v>
      </c>
      <c r="Q26" s="68">
        <f>'Apr-24'!Q26+F26</f>
        <v>12437</v>
      </c>
      <c r="R26" s="68">
        <f>'Apr-24'!R26+G26</f>
        <v>4382</v>
      </c>
      <c r="S26" s="68">
        <f>'Apr-24'!S26+H26</f>
        <v>925</v>
      </c>
      <c r="T26" s="68">
        <f>'Apr-24'!T26+I26</f>
        <v>0</v>
      </c>
      <c r="U26" s="68">
        <f>'Apr-24'!U26+J26</f>
        <v>0</v>
      </c>
      <c r="V26" s="68">
        <f>'Apr-24'!V26+K26</f>
        <v>3410</v>
      </c>
      <c r="W26" s="64">
        <f>IFERROR(Q26/R26-1,"n/a")</f>
        <v>1.8382017343678685</v>
      </c>
      <c r="X26" s="64">
        <f>IFERROR(Q26/S26-1,"n/a")</f>
        <v>12.445405405405406</v>
      </c>
      <c r="Y26" s="64" t="str">
        <f>IFERROR(Q26/T26-1,"n/a")</f>
        <v>n/a</v>
      </c>
      <c r="Z26" s="64" t="str">
        <f>IFERROR(Q26/U26-1,"n/a")</f>
        <v>n/a</v>
      </c>
      <c r="AA26" s="60">
        <f>IFERROR(Q26/V26-1,"n/a")</f>
        <v>2.6472140762463341</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493</v>
      </c>
      <c r="G27" s="75">
        <f t="shared" si="0"/>
        <v>430</v>
      </c>
      <c r="H27" s="75">
        <f t="shared" si="0"/>
        <v>352</v>
      </c>
      <c r="I27" s="75">
        <f t="shared" si="0"/>
        <v>18</v>
      </c>
      <c r="J27" s="75">
        <f t="shared" si="0"/>
        <v>0</v>
      </c>
      <c r="K27" s="75">
        <f t="shared" si="0"/>
        <v>313</v>
      </c>
      <c r="L27" s="66">
        <f>IFERROR(F27/G27-1,"n/a")</f>
        <v>0.14651162790697669</v>
      </c>
      <c r="M27" s="66">
        <f>IFERROR(F27/H27-1,"n/a")</f>
        <v>0.40056818181818188</v>
      </c>
      <c r="N27" s="66">
        <f>IFERROR(F27/I27-1,"n/a")</f>
        <v>26.388888888888889</v>
      </c>
      <c r="O27" s="66" t="str">
        <f>IFERROR(F27/J27-1,"n/a")</f>
        <v>n/a</v>
      </c>
      <c r="P27" s="62">
        <f>IFERROR(F27/K27-1,"n/a")</f>
        <v>0.57507987220447276</v>
      </c>
      <c r="Q27" s="75">
        <f t="shared" ref="Q27:V28" si="1">Q13+Q16+Q19+Q22+Q25</f>
        <v>2001</v>
      </c>
      <c r="R27" s="75">
        <f t="shared" si="1"/>
        <v>1682</v>
      </c>
      <c r="S27" s="75">
        <f t="shared" si="1"/>
        <v>1311</v>
      </c>
      <c r="T27" s="75">
        <f t="shared" si="1"/>
        <v>37</v>
      </c>
      <c r="U27" s="75">
        <f t="shared" si="1"/>
        <v>607</v>
      </c>
      <c r="V27" s="75">
        <f t="shared" si="1"/>
        <v>1239</v>
      </c>
      <c r="W27" s="66">
        <f>IFERROR(Q27/R27-1,"n/a")</f>
        <v>0.18965517241379315</v>
      </c>
      <c r="X27" s="66">
        <f>IFERROR(Q27/S27-1,"n/a")</f>
        <v>0.52631578947368429</v>
      </c>
      <c r="Y27" s="66">
        <f>IFERROR(Q27/T27-1,"n/a")</f>
        <v>53.081081081081081</v>
      </c>
      <c r="Z27" s="66">
        <f>IFERROR(Q27/U27-1,"n/a")</f>
        <v>2.2965403624382206</v>
      </c>
      <c r="AA27" s="62">
        <f>IFERROR(Q27/V27-1,"n/a")</f>
        <v>0.61501210653753025</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1362424</v>
      </c>
      <c r="G28" s="76">
        <f t="shared" si="0"/>
        <v>1044083</v>
      </c>
      <c r="H28" s="76">
        <f t="shared" si="0"/>
        <v>579510</v>
      </c>
      <c r="I28" s="76">
        <f t="shared" si="0"/>
        <v>24481</v>
      </c>
      <c r="J28" s="76">
        <f t="shared" si="0"/>
        <v>0</v>
      </c>
      <c r="K28" s="76">
        <f t="shared" si="0"/>
        <v>837624</v>
      </c>
      <c r="L28" s="67">
        <f>IFERROR(F28/G28-1,"n/a")</f>
        <v>0.30490008936071167</v>
      </c>
      <c r="M28" s="67">
        <f>IFERROR(F28/H28-1,"n/a")</f>
        <v>1.3509930803609946</v>
      </c>
      <c r="N28" s="67">
        <f>IFERROR(F28/I28-1,"n/a")</f>
        <v>54.652301785057801</v>
      </c>
      <c r="O28" s="67" t="str">
        <f>IFERROR(F28/J28-1,"n/a")</f>
        <v>n/a</v>
      </c>
      <c r="P28" s="63">
        <f>IFERROR(F28/K28-1,"n/a")</f>
        <v>0.62653410121964037</v>
      </c>
      <c r="Q28" s="76">
        <f t="shared" si="1"/>
        <v>5888847</v>
      </c>
      <c r="R28" s="76">
        <f t="shared" si="1"/>
        <v>4500804</v>
      </c>
      <c r="S28" s="76">
        <f t="shared" si="1"/>
        <v>1954680</v>
      </c>
      <c r="T28" s="76">
        <f t="shared" si="1"/>
        <v>40586</v>
      </c>
      <c r="U28" s="76">
        <f t="shared" si="1"/>
        <v>1276302</v>
      </c>
      <c r="V28" s="76">
        <f t="shared" si="1"/>
        <v>3418724</v>
      </c>
      <c r="W28" s="67">
        <f>IFERROR(Q28/R28-1,"n/a")</f>
        <v>0.30839889939664111</v>
      </c>
      <c r="X28" s="67">
        <f>IFERROR(Q28/S28-1,"n/a")</f>
        <v>2.012691079869851</v>
      </c>
      <c r="Y28" s="67">
        <f>IFERROR(Q28/T28-1,"n/a")</f>
        <v>144.09552555068251</v>
      </c>
      <c r="Z28" s="67">
        <f>IFERROR(Q28/U28-1,"n/a")</f>
        <v>3.6139918295199722</v>
      </c>
      <c r="AA28" s="63">
        <f>IFERROR(Q28/V28-1,"n/a")</f>
        <v>0.72252776181990708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May</v>
      </c>
      <c r="G33" s="158"/>
      <c r="H33" s="158"/>
      <c r="I33" s="158"/>
      <c r="J33" s="158"/>
      <c r="K33" s="158"/>
      <c r="L33" s="158"/>
      <c r="M33" s="158"/>
      <c r="N33" s="158"/>
      <c r="O33" s="158"/>
      <c r="P33" s="159"/>
      <c r="Q33" s="161" t="s">
        <v>134</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160</v>
      </c>
      <c r="G37" s="74">
        <f t="shared" si="3"/>
        <v>99</v>
      </c>
      <c r="H37" s="74">
        <f t="shared" si="3"/>
        <v>83</v>
      </c>
      <c r="I37" s="74">
        <f t="shared" si="3"/>
        <v>0</v>
      </c>
      <c r="J37" s="74">
        <f t="shared" si="3"/>
        <v>0</v>
      </c>
      <c r="K37" s="74">
        <f t="shared" si="3"/>
        <v>90</v>
      </c>
      <c r="L37" s="64">
        <f>IFERROR(F37/G37-1,"n/a")</f>
        <v>0.61616161616161613</v>
      </c>
      <c r="M37" s="64">
        <f>IFERROR(F37/H37-1,"n/a")</f>
        <v>0.92771084337349397</v>
      </c>
      <c r="N37" s="64" t="str">
        <f>IFERROR(F37/I37-1,"n/a")</f>
        <v>n/a</v>
      </c>
      <c r="O37" s="64" t="str">
        <f>IFERROR(F37/J37-1,"n/a")</f>
        <v>n/a</v>
      </c>
      <c r="P37" s="60">
        <f>IFERROR(F37/K37-1,"n/a")</f>
        <v>0.77777777777777768</v>
      </c>
      <c r="Q37" s="74">
        <f>'Apr-24'!Q37+F37</f>
        <v>346</v>
      </c>
      <c r="R37" s="74">
        <f>'Apr-24'!R37+G37</f>
        <v>228</v>
      </c>
      <c r="S37" s="74">
        <f>'Apr-24'!S37+H37</f>
        <v>219</v>
      </c>
      <c r="T37" s="74">
        <f>'Apr-24'!T37+I37</f>
        <v>0</v>
      </c>
      <c r="U37" s="74">
        <f>'Apr-24'!U37+J37</f>
        <v>42</v>
      </c>
      <c r="V37" s="74">
        <f>'Apr-24'!V37+K37</f>
        <v>219</v>
      </c>
      <c r="W37" s="120">
        <f>IFERROR(Q37/R37-1,"n/a")</f>
        <v>0.51754385964912286</v>
      </c>
      <c r="X37" s="120">
        <f>IFERROR(R37/S37-1,"n/a")</f>
        <v>4.1095890410958846E-2</v>
      </c>
      <c r="Y37" s="120" t="str">
        <f>IFERROR(R37/T37-1,"n/a")</f>
        <v>n/a</v>
      </c>
      <c r="Z37" s="120">
        <f>IFERROR(R37/U37-1,"n/a")</f>
        <v>4.4285714285714288</v>
      </c>
      <c r="AA37" s="121">
        <f>IFERROR(R37/V37-1,"n/a")</f>
        <v>4.1095890410958846E-2</v>
      </c>
      <c r="AB37" s="150"/>
      <c r="AC37" s="89">
        <v>1486</v>
      </c>
      <c r="AD37" s="89">
        <v>1052</v>
      </c>
      <c r="AE37" s="70">
        <v>551</v>
      </c>
      <c r="AF37" s="78">
        <v>1584</v>
      </c>
      <c r="AH37" s="123"/>
    </row>
    <row r="38" spans="1:34" s="124" customFormat="1" ht="10.199999999999999">
      <c r="A38" s="123"/>
      <c r="B38" s="123"/>
      <c r="C38" s="33"/>
      <c r="D38" s="26" t="s">
        <v>11</v>
      </c>
      <c r="E38" s="32"/>
      <c r="F38" s="74">
        <f t="shared" si="3"/>
        <v>572153</v>
      </c>
      <c r="G38" s="74">
        <f t="shared" si="3"/>
        <v>353242</v>
      </c>
      <c r="H38" s="74">
        <f t="shared" si="3"/>
        <v>234968</v>
      </c>
      <c r="I38" s="74">
        <f t="shared" si="3"/>
        <v>0</v>
      </c>
      <c r="J38" s="74">
        <f t="shared" si="3"/>
        <v>0</v>
      </c>
      <c r="K38" s="74">
        <f t="shared" si="3"/>
        <v>303053</v>
      </c>
      <c r="L38" s="64">
        <f>IFERROR(F38/G38-1,"n/a")</f>
        <v>0.61971962563908023</v>
      </c>
      <c r="M38" s="64">
        <f>IFERROR(F38/H38-1,"n/a")</f>
        <v>1.4350251949201591</v>
      </c>
      <c r="N38" s="64" t="str">
        <f>IFERROR(F38/I38-1,"n/a")</f>
        <v>n/a</v>
      </c>
      <c r="O38" s="64" t="str">
        <f>IFERROR(F38/J38-1,"n/a")</f>
        <v>n/a</v>
      </c>
      <c r="P38" s="60">
        <f>IFERROR(F38/K38-1,"n/a")</f>
        <v>0.88796349153448406</v>
      </c>
      <c r="Q38" s="74">
        <f>'Apr-24'!Q38+F38</f>
        <v>1231264</v>
      </c>
      <c r="R38" s="74">
        <f>'Apr-24'!R38+G38</f>
        <v>802993</v>
      </c>
      <c r="S38" s="74">
        <f>'Apr-24'!S38+H38</f>
        <v>532756</v>
      </c>
      <c r="T38" s="74">
        <f>'Apr-24'!T38+I38</f>
        <v>0</v>
      </c>
      <c r="U38" s="74">
        <f>'Apr-24'!U38+J38</f>
        <v>0</v>
      </c>
      <c r="V38" s="74">
        <f>'Apr-24'!V38+K38</f>
        <v>697098</v>
      </c>
      <c r="W38" s="120">
        <f>IFERROR(Q38/R38-1,"n/a")</f>
        <v>0.53334337908300578</v>
      </c>
      <c r="X38" s="120">
        <f>IFERROR(R38/S38-1,"n/a")</f>
        <v>0.50724346605200132</v>
      </c>
      <c r="Y38" s="120" t="str">
        <f>IFERROR(R38/T38-1,"n/a")</f>
        <v>n/a</v>
      </c>
      <c r="Z38" s="120" t="str">
        <f>IFERROR(R38/U38-1,"n/a")</f>
        <v>n/a</v>
      </c>
      <c r="AA38" s="121">
        <f>IFERROR(R38/V38-1,"n/a")</f>
        <v>0.15190834000384457</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92</v>
      </c>
      <c r="G40" s="74">
        <f t="shared" si="4"/>
        <v>70</v>
      </c>
      <c r="H40" s="74">
        <f t="shared" si="4"/>
        <v>71</v>
      </c>
      <c r="I40" s="74">
        <f t="shared" si="4"/>
        <v>17</v>
      </c>
      <c r="J40" s="74">
        <f t="shared" si="4"/>
        <v>0</v>
      </c>
      <c r="K40" s="74">
        <f t="shared" si="4"/>
        <v>71</v>
      </c>
      <c r="L40" s="64">
        <f>IFERROR(F40/G40-1,"n/a")</f>
        <v>0.31428571428571428</v>
      </c>
      <c r="M40" s="64">
        <f>IFERROR(F40/H40-1,"n/a")</f>
        <v>0.29577464788732399</v>
      </c>
      <c r="N40" s="64">
        <f>IFERROR(F40/I40-1,"n/a")</f>
        <v>4.4117647058823533</v>
      </c>
      <c r="O40" s="64" t="str">
        <f>IFERROR(F40/J40-1,"n/a")</f>
        <v>n/a</v>
      </c>
      <c r="P40" s="60">
        <f>IFERROR(F40/K40-1,"n/a")</f>
        <v>0.29577464788732399</v>
      </c>
      <c r="Q40" s="74">
        <f>'Apr-24'!Q40+F40</f>
        <v>143</v>
      </c>
      <c r="R40" s="74">
        <f>'Apr-24'!R40+G40</f>
        <v>116</v>
      </c>
      <c r="S40" s="74">
        <f>'Apr-24'!S40+H40</f>
        <v>127</v>
      </c>
      <c r="T40" s="74">
        <f>'Apr-24'!T40+I40</f>
        <v>22</v>
      </c>
      <c r="U40" s="74">
        <f>'Apr-24'!U40+J40</f>
        <v>0</v>
      </c>
      <c r="V40" s="74">
        <f>'Apr-24'!V40+K40</f>
        <v>122</v>
      </c>
      <c r="W40" s="120">
        <f>IFERROR(Q40/R40-1,"n/a")</f>
        <v>0.23275862068965525</v>
      </c>
      <c r="X40" s="120">
        <f>IFERROR(R40/S40-1,"n/a")</f>
        <v>-8.6614173228346414E-2</v>
      </c>
      <c r="Y40" s="120">
        <f>IFERROR(R40/T40-1,"n/a")</f>
        <v>4.2727272727272725</v>
      </c>
      <c r="Z40" s="120" t="str">
        <f>IFERROR(R40/U40-1,"n/a")</f>
        <v>n/a</v>
      </c>
      <c r="AA40" s="121">
        <f>IFERROR(R40/V40-1,"n/a")</f>
        <v>-4.9180327868852514E-2</v>
      </c>
      <c r="AB40" s="150"/>
      <c r="AC40" s="89">
        <v>563</v>
      </c>
      <c r="AD40" s="89">
        <v>226</v>
      </c>
      <c r="AE40" s="70">
        <v>66</v>
      </c>
      <c r="AF40" s="78">
        <v>573</v>
      </c>
      <c r="AH40" s="123"/>
    </row>
    <row r="41" spans="1:34" s="124" customFormat="1" ht="10.199999999999999">
      <c r="A41" s="123"/>
      <c r="B41" s="123"/>
      <c r="C41" s="33"/>
      <c r="D41" s="26" t="s">
        <v>11</v>
      </c>
      <c r="E41" s="32"/>
      <c r="F41" s="74">
        <f t="shared" si="4"/>
        <v>195939</v>
      </c>
      <c r="G41" s="74">
        <f t="shared" si="4"/>
        <v>161083</v>
      </c>
      <c r="H41" s="74">
        <f t="shared" si="4"/>
        <v>82038</v>
      </c>
      <c r="I41" s="74">
        <f t="shared" si="4"/>
        <v>24481</v>
      </c>
      <c r="J41" s="74">
        <f t="shared" si="4"/>
        <v>0</v>
      </c>
      <c r="K41" s="74">
        <f t="shared" si="4"/>
        <v>165399</v>
      </c>
      <c r="L41" s="64">
        <f>IFERROR(F41/G41-1,"n/a")</f>
        <v>0.21638534171824464</v>
      </c>
      <c r="M41" s="64">
        <f>IFERROR(F41/H41-1,"n/a")</f>
        <v>1.3883931836466026</v>
      </c>
      <c r="N41" s="64">
        <f>IFERROR(F41/I41-1,"n/a")</f>
        <v>7.0037171684163226</v>
      </c>
      <c r="O41" s="64" t="str">
        <f>IFERROR(F41/J41-1,"n/a")</f>
        <v>n/a</v>
      </c>
      <c r="P41" s="60">
        <f>IFERROR(F41/K41-1,"n/a")</f>
        <v>0.18464440534706972</v>
      </c>
      <c r="Q41" s="74">
        <f>'Apr-24'!Q41+F41</f>
        <v>319720</v>
      </c>
      <c r="R41" s="74">
        <f>'Apr-24'!R41+G41</f>
        <v>268431</v>
      </c>
      <c r="S41" s="74">
        <f>'Apr-24'!S41+H41</f>
        <v>142405</v>
      </c>
      <c r="T41" s="74">
        <f>'Apr-24'!T41+I41</f>
        <v>30483</v>
      </c>
      <c r="U41" s="74">
        <f>'Apr-24'!U41+J41</f>
        <v>0</v>
      </c>
      <c r="V41" s="74">
        <f>'Apr-24'!V41+K41</f>
        <v>312730</v>
      </c>
      <c r="W41" s="120">
        <f>IFERROR(Q41/R41-1,"n/a")</f>
        <v>0.19106958585260281</v>
      </c>
      <c r="X41" s="120">
        <f>IFERROR(R41/S41-1,"n/a")</f>
        <v>0.88498297110354263</v>
      </c>
      <c r="Y41" s="120">
        <f>IFERROR(R41/T41-1,"n/a")</f>
        <v>7.8059246137191227</v>
      </c>
      <c r="Z41" s="120" t="str">
        <f>IFERROR(R41/U41-1,"n/a")</f>
        <v>n/a</v>
      </c>
      <c r="AA41" s="121">
        <f>IFERROR(R41/V41-1,"n/a")</f>
        <v>-0.14165254372781633</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91</v>
      </c>
      <c r="G43" s="74">
        <f t="shared" si="5"/>
        <v>99</v>
      </c>
      <c r="H43" s="74">
        <f t="shared" si="5"/>
        <v>91</v>
      </c>
      <c r="I43" s="74">
        <f t="shared" si="5"/>
        <v>1</v>
      </c>
      <c r="J43" s="74">
        <f t="shared" si="5"/>
        <v>0</v>
      </c>
      <c r="K43" s="74">
        <f t="shared" si="5"/>
        <v>37</v>
      </c>
      <c r="L43" s="64">
        <f>IFERROR(F43/G43-1,"n/a")</f>
        <v>-8.0808080808080773E-2</v>
      </c>
      <c r="M43" s="64">
        <f>IFERROR(F43/H43-1,"n/a")</f>
        <v>0</v>
      </c>
      <c r="N43" s="64">
        <f>IFERROR(F43/I43-1,"n/a")</f>
        <v>90</v>
      </c>
      <c r="O43" s="64" t="str">
        <f>IFERROR(F43/J43-1,"n/a")</f>
        <v>n/a</v>
      </c>
      <c r="P43" s="60">
        <f>IFERROR(F43/K43-1,"n/a")</f>
        <v>1.4594594594594597</v>
      </c>
      <c r="Q43" s="74">
        <f>'Apr-24'!Q43+F43</f>
        <v>143</v>
      </c>
      <c r="R43" s="74">
        <f>'Apr-24'!R43+G43</f>
        <v>146</v>
      </c>
      <c r="S43" s="74">
        <f>'Apr-24'!S43+H43</f>
        <v>126</v>
      </c>
      <c r="T43" s="74">
        <f>'Apr-24'!T43+I43</f>
        <v>3</v>
      </c>
      <c r="U43" s="74">
        <f>'Apr-24'!U43+J43</f>
        <v>0</v>
      </c>
      <c r="V43" s="74">
        <f>'Apr-24'!V43+K43</f>
        <v>58</v>
      </c>
      <c r="W43" s="120">
        <f>IFERROR(Q43/R43-1,"n/a")</f>
        <v>-2.0547945205479423E-2</v>
      </c>
      <c r="X43" s="120">
        <f>IFERROR(R43/S43-1,"n/a")</f>
        <v>0.15873015873015883</v>
      </c>
      <c r="Y43" s="120">
        <f>IFERROR(R43/T43-1,"n/a")</f>
        <v>47.666666666666664</v>
      </c>
      <c r="Z43" s="120" t="str">
        <f>IFERROR(R43/U43-1,"n/a")</f>
        <v>n/a</v>
      </c>
      <c r="AA43" s="121">
        <f>IFERROR(R43/V43-1,"n/a")</f>
        <v>1.5172413793103448</v>
      </c>
      <c r="AB43" s="150"/>
      <c r="AC43" s="89">
        <v>669</v>
      </c>
      <c r="AD43" s="89">
        <v>59</v>
      </c>
      <c r="AE43" s="70">
        <v>9</v>
      </c>
      <c r="AF43" s="78">
        <v>287</v>
      </c>
      <c r="AH43" s="123"/>
    </row>
    <row r="44" spans="1:34" s="124" customFormat="1" ht="10.199999999999999">
      <c r="A44" s="123"/>
      <c r="B44" s="123"/>
      <c r="C44" s="33"/>
      <c r="D44" s="26" t="s">
        <v>11</v>
      </c>
      <c r="E44" s="32"/>
      <c r="F44" s="74">
        <f t="shared" si="5"/>
        <v>156895</v>
      </c>
      <c r="G44" s="74">
        <f t="shared" si="5"/>
        <v>137318</v>
      </c>
      <c r="H44" s="74">
        <f t="shared" si="5"/>
        <v>88575</v>
      </c>
      <c r="I44" s="74">
        <f t="shared" si="5"/>
        <v>0</v>
      </c>
      <c r="J44" s="74">
        <f t="shared" si="5"/>
        <v>0</v>
      </c>
      <c r="K44" s="74">
        <f t="shared" si="5"/>
        <v>66376</v>
      </c>
      <c r="L44" s="64">
        <f>IFERROR(F44/G44-1,"n/a")</f>
        <v>0.14256688853609867</v>
      </c>
      <c r="M44" s="64">
        <f>IFERROR(F44/H44-1,"n/a")</f>
        <v>0.7713237369460908</v>
      </c>
      <c r="N44" s="64" t="str">
        <f>IFERROR(F44/I44-1,"n/a")</f>
        <v>n/a</v>
      </c>
      <c r="O44" s="64" t="str">
        <f>IFERROR(F44/J44-1,"n/a")</f>
        <v>n/a</v>
      </c>
      <c r="P44" s="60">
        <f>IFERROR(F44/K44-1,"n/a")</f>
        <v>1.3637308665782815</v>
      </c>
      <c r="Q44" s="74">
        <f>'Apr-24'!Q44+F44</f>
        <v>232750</v>
      </c>
      <c r="R44" s="74">
        <f>'Apr-24'!R44+G44</f>
        <v>203620</v>
      </c>
      <c r="S44" s="74">
        <f>'Apr-24'!S44+H44</f>
        <v>121151</v>
      </c>
      <c r="T44" s="74">
        <f>'Apr-24'!T44+I44</f>
        <v>0</v>
      </c>
      <c r="U44" s="74">
        <f>'Apr-24'!U44+J44</f>
        <v>0</v>
      </c>
      <c r="V44" s="74">
        <f>'Apr-24'!V44+K44</f>
        <v>102439</v>
      </c>
      <c r="W44" s="120">
        <f>IFERROR(Q44/R44-1,"n/a")</f>
        <v>0.14306060308417634</v>
      </c>
      <c r="X44" s="120">
        <f>IFERROR(R44/S44-1,"n/a")</f>
        <v>0.6807124992777609</v>
      </c>
      <c r="Y44" s="120" t="str">
        <f>IFERROR(R44/T44-1,"n/a")</f>
        <v>n/a</v>
      </c>
      <c r="Z44" s="120" t="str">
        <f>IFERROR(R44/U44-1,"n/a")</f>
        <v>n/a</v>
      </c>
      <c r="AA44" s="121">
        <f>IFERROR(R44/V44-1,"n/a")</f>
        <v>0.98771952088560022</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148</v>
      </c>
      <c r="G46" s="74">
        <f t="shared" si="6"/>
        <v>159</v>
      </c>
      <c r="H46" s="74">
        <f t="shared" si="6"/>
        <v>107</v>
      </c>
      <c r="I46" s="74">
        <f t="shared" si="6"/>
        <v>0</v>
      </c>
      <c r="J46" s="74">
        <f t="shared" si="6"/>
        <v>0</v>
      </c>
      <c r="K46" s="74">
        <f t="shared" si="6"/>
        <v>113</v>
      </c>
      <c r="L46" s="64">
        <f>IFERROR(F46/G46-1,"n/a")</f>
        <v>-6.9182389937106903E-2</v>
      </c>
      <c r="M46" s="64">
        <f>IFERROR(F46/H46-1,"n/a")</f>
        <v>0.38317757009345788</v>
      </c>
      <c r="N46" s="64" t="str">
        <f>IFERROR(F46/I46-1,"n/a")</f>
        <v>n/a</v>
      </c>
      <c r="O46" s="64" t="str">
        <f>IFERROR(F46/J46-1,"n/a")</f>
        <v>n/a</v>
      </c>
      <c r="P46" s="60">
        <f>IFERROR(F46/K46-1,"n/a")</f>
        <v>0.30973451327433632</v>
      </c>
      <c r="Q46" s="74">
        <f>'Apr-24'!Q46+F46</f>
        <v>341</v>
      </c>
      <c r="R46" s="74">
        <f>'Apr-24'!R46+G46</f>
        <v>321</v>
      </c>
      <c r="S46" s="74">
        <f>'Apr-24'!S46+H46</f>
        <v>207</v>
      </c>
      <c r="T46" s="74">
        <f>'Apr-24'!T46+I46</f>
        <v>0</v>
      </c>
      <c r="U46" s="74">
        <f>'Apr-24'!U46+J46</f>
        <v>0</v>
      </c>
      <c r="V46" s="74">
        <f>'Apr-24'!V46+K46</f>
        <v>203</v>
      </c>
      <c r="W46" s="120">
        <f>IFERROR(Q46/R46-1,"n/a")</f>
        <v>6.230529595015577E-2</v>
      </c>
      <c r="X46" s="120">
        <f>IFERROR(R46/S46-1,"n/a")</f>
        <v>0.55072463768115942</v>
      </c>
      <c r="Y46" s="120" t="str">
        <f>IFERROR(R46/T46-1,"n/a")</f>
        <v>n/a</v>
      </c>
      <c r="Z46" s="120" t="str">
        <f>IFERROR(R46/U46-1,"n/a")</f>
        <v>n/a</v>
      </c>
      <c r="AA46" s="121">
        <f>IFERROR(R46/V46-1,"n/a")</f>
        <v>0.58128078817733986</v>
      </c>
      <c r="AB46" s="150"/>
      <c r="AC46" s="89">
        <v>1129</v>
      </c>
      <c r="AD46" s="89">
        <v>336</v>
      </c>
      <c r="AE46" s="84">
        <v>43</v>
      </c>
      <c r="AF46" s="78">
        <v>781</v>
      </c>
      <c r="AH46" s="123"/>
    </row>
    <row r="47" spans="1:34" s="124" customFormat="1" ht="10.199999999999999">
      <c r="A47" s="123"/>
      <c r="B47" s="123"/>
      <c r="C47" s="33"/>
      <c r="D47" s="26" t="s">
        <v>11</v>
      </c>
      <c r="E47" s="32"/>
      <c r="F47" s="74">
        <f t="shared" si="6"/>
        <v>429131</v>
      </c>
      <c r="G47" s="74">
        <f t="shared" si="6"/>
        <v>390316</v>
      </c>
      <c r="H47" s="74">
        <f t="shared" si="6"/>
        <v>173929</v>
      </c>
      <c r="I47" s="74">
        <f t="shared" si="6"/>
        <v>0</v>
      </c>
      <c r="J47" s="74">
        <f t="shared" si="6"/>
        <v>0</v>
      </c>
      <c r="K47" s="74">
        <f t="shared" si="6"/>
        <v>300445</v>
      </c>
      <c r="L47" s="64">
        <f>IFERROR(F47/G47-1,"n/a")</f>
        <v>9.9445065024236667E-2</v>
      </c>
      <c r="M47" s="64">
        <f>IFERROR(F47/H47-1,"n/a")</f>
        <v>1.4672768773465035</v>
      </c>
      <c r="N47" s="64" t="str">
        <f>IFERROR(F47/I47-1,"n/a")</f>
        <v>n/a</v>
      </c>
      <c r="O47" s="64" t="str">
        <f>IFERROR(F47/J47-1,"n/a")</f>
        <v>n/a</v>
      </c>
      <c r="P47" s="60">
        <f>IFERROR(F47/K47-1,"n/a")</f>
        <v>0.42831799497412182</v>
      </c>
      <c r="Q47" s="74">
        <f>'Apr-24'!Q47+F47</f>
        <v>860766</v>
      </c>
      <c r="R47" s="74">
        <f>'Apr-24'!R47+G47</f>
        <v>743019</v>
      </c>
      <c r="S47" s="74">
        <f>'Apr-24'!S47+H47</f>
        <v>289738</v>
      </c>
      <c r="T47" s="74">
        <f>'Apr-24'!T47+I47</f>
        <v>0</v>
      </c>
      <c r="U47" s="74">
        <f>'Apr-24'!U47+J47</f>
        <v>0</v>
      </c>
      <c r="V47" s="74">
        <f>'Apr-24'!V47+K47</f>
        <v>513185</v>
      </c>
      <c r="W47" s="120">
        <f>IFERROR(Q47/R47-1,"n/a")</f>
        <v>0.15847104851962057</v>
      </c>
      <c r="X47" s="120">
        <f>IFERROR(R47/S47-1,"n/a")</f>
        <v>1.5644513318929514</v>
      </c>
      <c r="Y47" s="120" t="str">
        <f>IFERROR(R47/T47-1,"n/a")</f>
        <v>n/a</v>
      </c>
      <c r="Z47" s="120" t="str">
        <f>IFERROR(R47/U47-1,"n/a")</f>
        <v>n/a</v>
      </c>
      <c r="AA47" s="121">
        <f>IFERROR(R47/V47-1,"n/a")</f>
        <v>0.44785798493720597</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2</v>
      </c>
      <c r="G49" s="74">
        <f t="shared" si="7"/>
        <v>3</v>
      </c>
      <c r="H49" s="74">
        <f t="shared" si="7"/>
        <v>0</v>
      </c>
      <c r="I49" s="74">
        <f t="shared" si="7"/>
        <v>0</v>
      </c>
      <c r="J49" s="74">
        <f t="shared" si="7"/>
        <v>0</v>
      </c>
      <c r="K49" s="74">
        <f t="shared" si="7"/>
        <v>2</v>
      </c>
      <c r="L49" s="64">
        <f>IFERROR(F49/G49-1,"n/a")</f>
        <v>-0.33333333333333337</v>
      </c>
      <c r="M49" s="64" t="str">
        <f>IFERROR(F49/H49-1,"n/a")</f>
        <v>n/a</v>
      </c>
      <c r="N49" s="64" t="str">
        <f>IFERROR(F49/I49-1,"n/a")</f>
        <v>n/a</v>
      </c>
      <c r="O49" s="64" t="str">
        <f>IFERROR(F49/J49-1,"n/a")</f>
        <v>n/a</v>
      </c>
      <c r="P49" s="60">
        <f>IFERROR(F49/K49-1,"n/a")</f>
        <v>0</v>
      </c>
      <c r="Q49" s="74">
        <f>'Apr-24'!Q49+F49</f>
        <v>3</v>
      </c>
      <c r="R49" s="74">
        <f>'Apr-24'!R49+G49</f>
        <v>4</v>
      </c>
      <c r="S49" s="74">
        <f>'Apr-24'!S49+H49</f>
        <v>1</v>
      </c>
      <c r="T49" s="74">
        <f>'Apr-24'!T49+I49</f>
        <v>0</v>
      </c>
      <c r="U49" s="74">
        <f>'Apr-24'!U49+J49</f>
        <v>0</v>
      </c>
      <c r="V49" s="74">
        <f>'Apr-24'!V49+K49</f>
        <v>3</v>
      </c>
      <c r="W49" s="120">
        <f t="shared" ref="W49:X52" si="8">IFERROR(Q49/R49-1,"n/a")</f>
        <v>-0.25</v>
      </c>
      <c r="X49" s="120">
        <f t="shared" si="8"/>
        <v>3</v>
      </c>
      <c r="Y49" s="120" t="str">
        <f>IFERROR(R49/T49-1,"n/a")</f>
        <v>n/a</v>
      </c>
      <c r="Z49" s="120" t="str">
        <f>IFERROR(R49/U49-1,"n/a")</f>
        <v>n/a</v>
      </c>
      <c r="AA49" s="121">
        <f>IFERROR(R49/V49-1,"n/a")</f>
        <v>0.33333333333333326</v>
      </c>
      <c r="AB49" s="150"/>
      <c r="AC49" s="89">
        <v>9</v>
      </c>
      <c r="AD49" s="68">
        <v>0</v>
      </c>
      <c r="AE49" s="68">
        <v>0</v>
      </c>
      <c r="AF49" s="78">
        <v>16</v>
      </c>
      <c r="AH49" s="123"/>
    </row>
    <row r="50" spans="3:34" s="124" customFormat="1" ht="10.199999999999999">
      <c r="C50" s="33"/>
      <c r="D50" s="26" t="s">
        <v>11</v>
      </c>
      <c r="E50" s="32"/>
      <c r="F50" s="74">
        <f t="shared" si="7"/>
        <v>8306</v>
      </c>
      <c r="G50" s="74">
        <f t="shared" si="7"/>
        <v>2124</v>
      </c>
      <c r="H50" s="74">
        <f t="shared" si="7"/>
        <v>0</v>
      </c>
      <c r="I50" s="74">
        <f t="shared" si="7"/>
        <v>0</v>
      </c>
      <c r="J50" s="74">
        <f t="shared" si="7"/>
        <v>0</v>
      </c>
      <c r="K50" s="74">
        <f t="shared" si="7"/>
        <v>2351</v>
      </c>
      <c r="L50" s="64">
        <f>IFERROR(F50/G50-1,"n/a")</f>
        <v>2.9105461393596985</v>
      </c>
      <c r="M50" s="64" t="str">
        <f>IFERROR(F50/H50-1,"n/a")</f>
        <v>n/a</v>
      </c>
      <c r="N50" s="64" t="str">
        <f>IFERROR(F50/I50-1,"n/a")</f>
        <v>n/a</v>
      </c>
      <c r="O50" s="64" t="str">
        <f>IFERROR(F50/J50-1,"n/a")</f>
        <v>n/a</v>
      </c>
      <c r="P50" s="60">
        <f>IFERROR(F50/K50-1,"n/a")</f>
        <v>2.5329646958740963</v>
      </c>
      <c r="Q50" s="74">
        <f>'Apr-24'!Q50+F50</f>
        <v>12437</v>
      </c>
      <c r="R50" s="74">
        <f>'Apr-24'!R50+G50</f>
        <v>4382</v>
      </c>
      <c r="S50" s="74">
        <f>'Apr-24'!S50+H50</f>
        <v>925</v>
      </c>
      <c r="T50" s="74">
        <f>'Apr-24'!T50+I50</f>
        <v>0</v>
      </c>
      <c r="U50" s="74">
        <f>'Apr-24'!U50+J50</f>
        <v>0</v>
      </c>
      <c r="V50" s="74">
        <f>'Apr-24'!V50+K50</f>
        <v>3410</v>
      </c>
      <c r="W50" s="120">
        <f t="shared" si="8"/>
        <v>1.8382017343678685</v>
      </c>
      <c r="X50" s="120">
        <f t="shared" si="8"/>
        <v>3.7372972972972969</v>
      </c>
      <c r="Y50" s="120" t="str">
        <f>IFERROR(R50/T50-1,"n/a")</f>
        <v>n/a</v>
      </c>
      <c r="Z50" s="120" t="str">
        <f>IFERROR(R50/U50-1,"n/a")</f>
        <v>n/a</v>
      </c>
      <c r="AA50" s="121">
        <f>IFERROR(R50/V50-1,"n/a")</f>
        <v>0.28504398826979482</v>
      </c>
      <c r="AB50" s="150"/>
      <c r="AC50" s="82">
        <v>15637</v>
      </c>
      <c r="AD50" s="68">
        <v>0</v>
      </c>
      <c r="AE50" s="68">
        <v>0</v>
      </c>
      <c r="AF50" s="78">
        <v>20248</v>
      </c>
      <c r="AH50" s="123"/>
    </row>
    <row r="51" spans="3:34" s="124" customFormat="1" ht="10.8" thickBot="1">
      <c r="C51" s="35" t="s">
        <v>12</v>
      </c>
      <c r="D51" s="36"/>
      <c r="E51" s="37"/>
      <c r="F51" s="75">
        <f>F37+F40+F43+F46+F49</f>
        <v>493</v>
      </c>
      <c r="G51" s="75">
        <f>G37+G40+G43+G46+G49</f>
        <v>430</v>
      </c>
      <c r="H51" s="75">
        <f t="shared" ref="H51:K52" si="9">H37+H40+H43+H46+H49</f>
        <v>352</v>
      </c>
      <c r="I51" s="75">
        <f t="shared" si="9"/>
        <v>18</v>
      </c>
      <c r="J51" s="75">
        <f t="shared" si="9"/>
        <v>0</v>
      </c>
      <c r="K51" s="75">
        <f t="shared" si="9"/>
        <v>313</v>
      </c>
      <c r="L51" s="66">
        <f>IFERROR(F51/G51-1,"n/a")</f>
        <v>0.14651162790697669</v>
      </c>
      <c r="M51" s="66">
        <f>IFERROR(F51/H51-1,"n/a")</f>
        <v>0.40056818181818188</v>
      </c>
      <c r="N51" s="66">
        <f>IFERROR(F51/I51-1,"n/a")</f>
        <v>26.388888888888889</v>
      </c>
      <c r="O51" s="66" t="str">
        <f>IFERROR(F51/J51-1,"n/a")</f>
        <v>n/a</v>
      </c>
      <c r="P51" s="62">
        <f>IFERROR(F51/K51-1,"n/a")</f>
        <v>0.57507987220447276</v>
      </c>
      <c r="Q51" s="75">
        <f t="shared" ref="Q51:V52" si="10">Q37+Q40+Q43+Q46+Q49</f>
        <v>976</v>
      </c>
      <c r="R51" s="75">
        <f t="shared" si="10"/>
        <v>815</v>
      </c>
      <c r="S51" s="75">
        <f>S37+S40+S43+S46+S49</f>
        <v>680</v>
      </c>
      <c r="T51" s="75">
        <f t="shared" si="10"/>
        <v>25</v>
      </c>
      <c r="U51" s="75">
        <f t="shared" si="10"/>
        <v>42</v>
      </c>
      <c r="V51" s="75">
        <f t="shared" si="10"/>
        <v>605</v>
      </c>
      <c r="W51" s="66">
        <f t="shared" si="8"/>
        <v>0.19754601226993862</v>
      </c>
      <c r="X51" s="66">
        <f t="shared" si="8"/>
        <v>0.19852941176470584</v>
      </c>
      <c r="Y51" s="66">
        <f>IFERROR(R51/T51-1,"n/a")</f>
        <v>31.6</v>
      </c>
      <c r="Z51" s="66">
        <f t="shared" ref="Z51:Z52" si="11">IFERROR(R51/U51-1,"n/a")</f>
        <v>18.404761904761905</v>
      </c>
      <c r="AA51" s="62">
        <f>IFERROR(R51/V51-1,"n/a")</f>
        <v>0.34710743801652888</v>
      </c>
      <c r="AB51" s="66"/>
      <c r="AC51" s="46">
        <f t="shared" ref="AC51:AE52" si="12">AC37+AC40+AC43+AC46+AC49</f>
        <v>3856</v>
      </c>
      <c r="AD51" s="46">
        <f t="shared" si="12"/>
        <v>1673</v>
      </c>
      <c r="AE51" s="46">
        <f t="shared" si="12"/>
        <v>669</v>
      </c>
      <c r="AF51" s="80">
        <f>AF37+AF40+AF43+AF46+AF49</f>
        <v>3241</v>
      </c>
      <c r="AH51" s="123"/>
    </row>
    <row r="52" spans="3:34" s="124" customFormat="1" ht="11.4" thickTop="1" thickBot="1">
      <c r="C52" s="38" t="s">
        <v>13</v>
      </c>
      <c r="D52" s="39"/>
      <c r="E52" s="40"/>
      <c r="F52" s="76">
        <f>F38+F41+F44+F47+F50</f>
        <v>1362424</v>
      </c>
      <c r="G52" s="76">
        <f>G38+G41+G44+G47+G50</f>
        <v>1044083</v>
      </c>
      <c r="H52" s="76">
        <f t="shared" si="9"/>
        <v>579510</v>
      </c>
      <c r="I52" s="76">
        <f t="shared" si="9"/>
        <v>24481</v>
      </c>
      <c r="J52" s="76">
        <f t="shared" si="9"/>
        <v>0</v>
      </c>
      <c r="K52" s="76">
        <f t="shared" si="9"/>
        <v>837624</v>
      </c>
      <c r="L52" s="67">
        <f>IFERROR(F52/G52-1,"n/a")</f>
        <v>0.30490008936071167</v>
      </c>
      <c r="M52" s="67">
        <f>IFERROR(F52/H52-1,"n/a")</f>
        <v>1.3509930803609946</v>
      </c>
      <c r="N52" s="67">
        <f>IFERROR(F52/I52-1,"n/a")</f>
        <v>54.652301785057801</v>
      </c>
      <c r="O52" s="67" t="str">
        <f>IFERROR(F52/J52-1,"n/a")</f>
        <v>n/a</v>
      </c>
      <c r="P52" s="63">
        <f>IFERROR(F52/K52-1,"n/a")</f>
        <v>0.62653410121964037</v>
      </c>
      <c r="Q52" s="76">
        <f t="shared" si="10"/>
        <v>2656937</v>
      </c>
      <c r="R52" s="76">
        <f t="shared" si="10"/>
        <v>2022445</v>
      </c>
      <c r="S52" s="76">
        <f t="shared" si="10"/>
        <v>1086975</v>
      </c>
      <c r="T52" s="76">
        <f t="shared" si="10"/>
        <v>30483</v>
      </c>
      <c r="U52" s="76">
        <f t="shared" si="10"/>
        <v>0</v>
      </c>
      <c r="V52" s="76">
        <f t="shared" si="10"/>
        <v>1628862</v>
      </c>
      <c r="W52" s="67">
        <f t="shared" si="8"/>
        <v>0.31372521873277148</v>
      </c>
      <c r="X52" s="67">
        <f t="shared" si="8"/>
        <v>0.86061776949791846</v>
      </c>
      <c r="Y52" s="118">
        <f>IFERROR(R52/T52-1,"n/a")</f>
        <v>65.346652232391818</v>
      </c>
      <c r="Z52" s="118" t="str">
        <f t="shared" si="11"/>
        <v>n/a</v>
      </c>
      <c r="AA52" s="119">
        <f>IFERROR(R52/V52-1,"n/a")</f>
        <v>0.24163065993313126</v>
      </c>
      <c r="AB52" s="118"/>
      <c r="AC52" s="47">
        <f t="shared" si="12"/>
        <v>9237323</v>
      </c>
      <c r="AD52" s="47">
        <f t="shared" si="12"/>
        <v>2410085</v>
      </c>
      <c r="AE52" s="47">
        <f t="shared" si="12"/>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6" zoomScale="119" zoomScaleNormal="50" workbookViewId="0">
      <selection activeCell="F23" sqref="F23"/>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45397</v>
      </c>
      <c r="AG3" s="25"/>
      <c r="AH3" s="9"/>
    </row>
    <row r="4" spans="1:34" ht="16.2">
      <c r="A4" s="9"/>
      <c r="B4" s="11" t="s">
        <v>7</v>
      </c>
      <c r="C4" s="26"/>
      <c r="D4" s="93" t="s">
        <v>45</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April</v>
      </c>
      <c r="G9" s="155"/>
      <c r="H9" s="155"/>
      <c r="I9" s="155"/>
      <c r="J9" s="155"/>
      <c r="K9" s="155"/>
      <c r="L9" s="155"/>
      <c r="M9" s="155"/>
      <c r="N9" s="155"/>
      <c r="O9" s="155"/>
      <c r="P9" s="156"/>
      <c r="Q9" s="157" t="str">
        <f>"January to "&amp; D4</f>
        <v>January to April</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186</v>
      </c>
      <c r="G13" s="71">
        <v>129</v>
      </c>
      <c r="H13" s="71">
        <v>136</v>
      </c>
      <c r="I13" s="71">
        <v>0</v>
      </c>
      <c r="J13" s="71">
        <v>42</v>
      </c>
      <c r="K13" s="71">
        <v>129</v>
      </c>
      <c r="L13" s="64">
        <f>IFERROR(F13/G13-1,"n/a")</f>
        <v>0.44186046511627897</v>
      </c>
      <c r="M13" s="64">
        <f>IFERROR(F13/H13-1,"n/a")</f>
        <v>0.36764705882352944</v>
      </c>
      <c r="N13" s="64" t="str">
        <f>IFERROR(F13/I13-1,"n/a")</f>
        <v>n/a</v>
      </c>
      <c r="O13" s="64">
        <f>IFERROR(F13/J13-1,"n/a")</f>
        <v>3.4285714285714288</v>
      </c>
      <c r="P13" s="60">
        <f>IFERROR(F13/K13-1,"n/a")</f>
        <v>0.44186046511627897</v>
      </c>
      <c r="Q13" s="68">
        <f>'Mar-24'!Q13+F13</f>
        <v>889</v>
      </c>
      <c r="R13" s="68">
        <f>'Mar-24'!R13+G13</f>
        <v>659</v>
      </c>
      <c r="S13" s="68">
        <f>'Mar-24'!S13+H13</f>
        <v>666</v>
      </c>
      <c r="T13" s="68">
        <f>'Mar-24'!T13+I13</f>
        <v>0</v>
      </c>
      <c r="U13" s="68">
        <f>'Mar-24'!U13+J13</f>
        <v>551</v>
      </c>
      <c r="V13" s="68">
        <f>'Mar-24'!V13+K13</f>
        <v>645</v>
      </c>
      <c r="W13" s="64">
        <f>IFERROR(Q13/R13-1,"n/a")</f>
        <v>0.34901365705614573</v>
      </c>
      <c r="X13" s="64">
        <f>IFERROR(Q13/S13-1,"n/a")</f>
        <v>0.33483483483483489</v>
      </c>
      <c r="Y13" s="64" t="str">
        <f>IFERROR(Q13/T13-1,"n/a")</f>
        <v>n/a</v>
      </c>
      <c r="Z13" s="64">
        <f>IFERROR(Q13/U13-1,"n/a")</f>
        <v>0.61343012704174238</v>
      </c>
      <c r="AA13" s="60">
        <f>IFERROR(Q13/V13-1,"n/a")</f>
        <v>0.3782945736434109</v>
      </c>
      <c r="AB13" s="68">
        <v>1630</v>
      </c>
      <c r="AC13" s="68">
        <v>1486</v>
      </c>
      <c r="AD13" s="68">
        <v>522</v>
      </c>
      <c r="AE13" s="68">
        <v>551</v>
      </c>
      <c r="AF13" s="136">
        <v>1591</v>
      </c>
      <c r="AG13" s="123"/>
      <c r="AH13" s="123"/>
    </row>
    <row r="14" spans="1:34" s="124" customFormat="1" ht="10.8">
      <c r="A14" s="123"/>
      <c r="B14" s="128"/>
      <c r="C14" s="33"/>
      <c r="D14" s="26" t="s">
        <v>11</v>
      </c>
      <c r="E14" s="32"/>
      <c r="F14" s="71">
        <v>659111</v>
      </c>
      <c r="G14" s="71">
        <v>449751</v>
      </c>
      <c r="H14" s="71">
        <v>297788</v>
      </c>
      <c r="I14" s="71">
        <v>0</v>
      </c>
      <c r="J14" s="71">
        <v>0</v>
      </c>
      <c r="K14" s="71">
        <v>394045</v>
      </c>
      <c r="L14" s="64">
        <f>IFERROR(F14/G14-1,"n/a")</f>
        <v>0.46550202223007853</v>
      </c>
      <c r="M14" s="64">
        <f>IFERROR(F14/H14-1,"n/a")</f>
        <v>1.2133564817924163</v>
      </c>
      <c r="N14" s="64" t="str">
        <f>IFERROR(F14/I14-1,"n/a")</f>
        <v>n/a</v>
      </c>
      <c r="O14" s="64" t="str">
        <f>IFERROR(F14/J14-1,"n/a")</f>
        <v>n/a</v>
      </c>
      <c r="P14" s="60">
        <f>IFERROR(F14/K14-1,"n/a")</f>
        <v>0.67267951629889988</v>
      </c>
      <c r="Q14" s="68">
        <f>'Mar-24'!Q14+F14</f>
        <v>2809353</v>
      </c>
      <c r="R14" s="68">
        <f>'Mar-24'!R14+G14</f>
        <v>1987935</v>
      </c>
      <c r="S14" s="68">
        <f>'Mar-24'!S14+H14</f>
        <v>1057446</v>
      </c>
      <c r="T14" s="68">
        <f>'Mar-24'!T14+I14</f>
        <v>0</v>
      </c>
      <c r="U14" s="68">
        <f>'Mar-24'!U14+J14</f>
        <v>1092884</v>
      </c>
      <c r="V14" s="68">
        <f>'Mar-24'!V14+K14</f>
        <v>1845149</v>
      </c>
      <c r="W14" s="64">
        <f>IFERROR(Q14/R14-1,"n/a")</f>
        <v>0.41320163888658334</v>
      </c>
      <c r="X14" s="64">
        <f>IFERROR(Q14/S14-1,"n/a")</f>
        <v>1.6567342445855391</v>
      </c>
      <c r="Y14" s="64" t="str">
        <f>IFERROR(Q14/T14-1,"n/a")</f>
        <v>n/a</v>
      </c>
      <c r="Z14" s="64">
        <f>IFERROR(Q14/U14-1,"n/a")</f>
        <v>1.5705866313350731</v>
      </c>
      <c r="AA14" s="60">
        <f>IFERROR(Q14/V14-1,"n/a")</f>
        <v>0.52256159258683166</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51</v>
      </c>
      <c r="G16" s="71">
        <v>46</v>
      </c>
      <c r="H16" s="71">
        <v>56</v>
      </c>
      <c r="I16" s="71">
        <v>5</v>
      </c>
      <c r="J16" s="71">
        <v>0</v>
      </c>
      <c r="K16" s="71">
        <v>51</v>
      </c>
      <c r="L16" s="64">
        <f>IFERROR(F16/G16-1,"n/a")</f>
        <v>0.10869565217391308</v>
      </c>
      <c r="M16" s="64">
        <f>IFERROR(F16/H16-1,"n/a")</f>
        <v>-8.9285714285714302E-2</v>
      </c>
      <c r="N16" s="64">
        <f>IFERROR(F16/I16-1,"n/a")</f>
        <v>9.1999999999999993</v>
      </c>
      <c r="O16" s="64" t="str">
        <f>IFERROR(F16/J16-1,"n/a")</f>
        <v>n/a</v>
      </c>
      <c r="P16" s="60">
        <f>IFERROR(F16/K16-1,"n/a")</f>
        <v>0</v>
      </c>
      <c r="Q16" s="68">
        <f>'Mar-24'!Q16+F16</f>
        <v>87</v>
      </c>
      <c r="R16" s="68">
        <f>'Mar-24'!R16+G16</f>
        <v>73</v>
      </c>
      <c r="S16" s="68">
        <f>'Mar-24'!S16+H16</f>
        <v>92</v>
      </c>
      <c r="T16" s="68">
        <f>'Mar-24'!T16+I16</f>
        <v>17</v>
      </c>
      <c r="U16" s="68">
        <f>'Mar-24'!U16+J16</f>
        <v>10</v>
      </c>
      <c r="V16" s="68">
        <f>'Mar-24'!V16+K16</f>
        <v>74</v>
      </c>
      <c r="W16" s="64">
        <f>IFERROR(Q16/R16-1,"n/a")</f>
        <v>0.19178082191780832</v>
      </c>
      <c r="X16" s="64">
        <f>IFERROR(Q16/S16-1,"n/a")</f>
        <v>-5.4347826086956541E-2</v>
      </c>
      <c r="Y16" s="64">
        <f>IFERROR(Q16/T16-1,"n/a")</f>
        <v>4.117647058823529</v>
      </c>
      <c r="Z16" s="64">
        <f>IFERROR(Q16/U16-1,"n/a")</f>
        <v>7.6999999999999993</v>
      </c>
      <c r="AA16" s="60">
        <f>IFERROR(Q16/V16-1,"n/a")</f>
        <v>0.17567567567567566</v>
      </c>
      <c r="AB16" s="68">
        <v>575</v>
      </c>
      <c r="AC16" s="68">
        <v>572</v>
      </c>
      <c r="AD16" s="68">
        <v>202</v>
      </c>
      <c r="AE16" s="68">
        <v>54</v>
      </c>
      <c r="AF16" s="136">
        <v>586</v>
      </c>
      <c r="AG16" s="123"/>
      <c r="AH16" s="123"/>
    </row>
    <row r="17" spans="1:34" s="124" customFormat="1" ht="10.8">
      <c r="A17" s="123"/>
      <c r="B17" s="128"/>
      <c r="C17" s="33"/>
      <c r="D17" s="26" t="s">
        <v>11</v>
      </c>
      <c r="E17" s="32"/>
      <c r="F17" s="71">
        <v>123781</v>
      </c>
      <c r="G17" s="71">
        <v>107348</v>
      </c>
      <c r="H17" s="71">
        <v>60367</v>
      </c>
      <c r="I17" s="71">
        <v>6002</v>
      </c>
      <c r="J17" s="71">
        <v>0</v>
      </c>
      <c r="K17" s="71">
        <v>147331</v>
      </c>
      <c r="L17" s="64">
        <f>IFERROR(F17/G17-1,"n/a")</f>
        <v>0.15308156649401949</v>
      </c>
      <c r="M17" s="64">
        <f>IFERROR(F17/H17-1,"n/a")</f>
        <v>1.0504745970480562</v>
      </c>
      <c r="N17" s="64">
        <f>IFERROR(F17/I17-1,"n/a")</f>
        <v>19.623292235921358</v>
      </c>
      <c r="O17" s="64" t="str">
        <f>IFERROR(F17/J17-1,"n/a")</f>
        <v>n/a</v>
      </c>
      <c r="P17" s="60">
        <f>IFERROR(F17/K17-1,"n/a")</f>
        <v>-0.15984416042788008</v>
      </c>
      <c r="Q17" s="68">
        <f>'Mar-24'!Q17+F17</f>
        <v>252653</v>
      </c>
      <c r="R17" s="68">
        <f>'Mar-24'!R17+G17</f>
        <v>190403</v>
      </c>
      <c r="S17" s="68">
        <f>'Mar-24'!S17+H17</f>
        <v>96875</v>
      </c>
      <c r="T17" s="68">
        <f>'Mar-24'!T17+I17</f>
        <v>16105</v>
      </c>
      <c r="U17" s="68">
        <f>'Mar-24'!U17+J17</f>
        <v>41113</v>
      </c>
      <c r="V17" s="68">
        <f>'Mar-24'!V17+K17</f>
        <v>227705</v>
      </c>
      <c r="W17" s="64">
        <f>IFERROR(Q17/R17-1,"n/a")</f>
        <v>0.32693812597490579</v>
      </c>
      <c r="X17" s="64">
        <f>IFERROR(Q17/S17-1,"n/a")</f>
        <v>1.6080309677419353</v>
      </c>
      <c r="Y17" s="64">
        <f>IFERROR(Q17/T17-1,"n/a")</f>
        <v>14.687860912760012</v>
      </c>
      <c r="Z17" s="64">
        <f>IFERROR(Q17/U17-1,"n/a")</f>
        <v>5.145331160460195</v>
      </c>
      <c r="AA17" s="60">
        <f>IFERROR(Q17/V17-1,"n/a")</f>
        <v>0.10956281153246517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52</v>
      </c>
      <c r="G19" s="71">
        <v>47</v>
      </c>
      <c r="H19" s="71">
        <v>35</v>
      </c>
      <c r="I19" s="71">
        <v>2</v>
      </c>
      <c r="J19" s="71">
        <v>0</v>
      </c>
      <c r="K19" s="71">
        <v>21</v>
      </c>
      <c r="L19" s="64">
        <f>IFERROR(F19/G19-1,"n/a")</f>
        <v>0.1063829787234043</v>
      </c>
      <c r="M19" s="64">
        <f>IFERROR(F19/H19-1,"n/a")</f>
        <v>0.48571428571428577</v>
      </c>
      <c r="N19" s="64">
        <f>IFERROR(F19/I19-1,"n/a")</f>
        <v>25</v>
      </c>
      <c r="O19" s="64" t="str">
        <f>IFERROR(F19/J19-1,"n/a")</f>
        <v>n/a</v>
      </c>
      <c r="P19" s="60">
        <f>IFERROR(F19/K19-1,"n/a")</f>
        <v>1.4761904761904763</v>
      </c>
      <c r="Q19" s="68">
        <f>'Mar-24'!Q19+F19</f>
        <v>79</v>
      </c>
      <c r="R19" s="68">
        <f>'Mar-24'!R19+G19</f>
        <v>70</v>
      </c>
      <c r="S19" s="68">
        <f>'Mar-24'!S19+H19</f>
        <v>47</v>
      </c>
      <c r="T19" s="68">
        <f>'Mar-24'!T19+I19</f>
        <v>2</v>
      </c>
      <c r="U19" s="68">
        <f>'Mar-24'!U19+J19</f>
        <v>3</v>
      </c>
      <c r="V19" s="68">
        <f>'Mar-24'!V19+K19</f>
        <v>27</v>
      </c>
      <c r="W19" s="64">
        <f>IFERROR(Q19/R19-1,"n/a")</f>
        <v>0.12857142857142856</v>
      </c>
      <c r="X19" s="64">
        <f>IFERROR(Q19/S19-1,"n/a")</f>
        <v>0.68085106382978733</v>
      </c>
      <c r="Y19" s="64">
        <f>IFERROR(Q19/T19-1,"n/a")</f>
        <v>38.5</v>
      </c>
      <c r="Z19" s="64">
        <f>IFERROR(Q19/U19-1,"n/a")</f>
        <v>25.333333333333332</v>
      </c>
      <c r="AA19" s="60">
        <f>IFERROR(Q19/V19-1,"n/a")</f>
        <v>1.925925925925926</v>
      </c>
      <c r="AB19" s="68">
        <v>708</v>
      </c>
      <c r="AC19" s="68">
        <v>658</v>
      </c>
      <c r="AD19" s="68">
        <v>47</v>
      </c>
      <c r="AE19" s="68">
        <v>9</v>
      </c>
      <c r="AF19" s="136">
        <v>290</v>
      </c>
      <c r="AG19" s="123"/>
      <c r="AH19" s="123"/>
    </row>
    <row r="20" spans="1:34" s="124" customFormat="1" ht="10.8">
      <c r="A20" s="123"/>
      <c r="B20" s="128"/>
      <c r="C20" s="33"/>
      <c r="D20" s="26" t="s">
        <v>11</v>
      </c>
      <c r="E20" s="32"/>
      <c r="F20" s="71">
        <v>75855</v>
      </c>
      <c r="G20" s="71">
        <v>66302</v>
      </c>
      <c r="H20" s="71">
        <v>32576</v>
      </c>
      <c r="I20" s="71">
        <v>0</v>
      </c>
      <c r="J20" s="71">
        <v>0</v>
      </c>
      <c r="K20" s="71">
        <v>36063</v>
      </c>
      <c r="L20" s="64">
        <f>IFERROR(F20/G20-1,"n/a")</f>
        <v>0.14408313474706635</v>
      </c>
      <c r="M20" s="64">
        <f>IFERROR(F20/H20-1,"n/a")</f>
        <v>1.3285547642436151</v>
      </c>
      <c r="N20" s="64" t="str">
        <f>IFERROR(F20/I20-1,"n/a")</f>
        <v>n/a</v>
      </c>
      <c r="O20" s="64" t="str">
        <f>IFERROR(F20/J20-1,"n/a")</f>
        <v>n/a</v>
      </c>
      <c r="P20" s="60">
        <f>IFERROR(F20/K20-1,"n/a")</f>
        <v>1.1034023791697862</v>
      </c>
      <c r="Q20" s="68">
        <f>'Mar-24'!Q20+F20</f>
        <v>115596</v>
      </c>
      <c r="R20" s="68">
        <f>'Mar-24'!R20+G20</f>
        <v>87148</v>
      </c>
      <c r="S20" s="68">
        <f>'Mar-24'!S20+H20</f>
        <v>35661</v>
      </c>
      <c r="T20" s="68">
        <f>'Mar-24'!T20+I20</f>
        <v>0</v>
      </c>
      <c r="U20" s="68">
        <f>'Mar-24'!U20+J20</f>
        <v>1753</v>
      </c>
      <c r="V20" s="68">
        <f>'Mar-24'!V20+K20</f>
        <v>42547</v>
      </c>
      <c r="W20" s="64">
        <f>IFERROR(Q20/R20-1,"n/a")</f>
        <v>0.32643319410657723</v>
      </c>
      <c r="X20" s="64">
        <f>IFERROR(Q20/S20-1,"n/a")</f>
        <v>2.2415243543366703</v>
      </c>
      <c r="Y20" s="64" t="str">
        <f>IFERROR(Q20/T20-1,"n/a")</f>
        <v>n/a</v>
      </c>
      <c r="Z20" s="64">
        <f>IFERROR(Q20/U20-1,"n/a")</f>
        <v>64.941814033086132</v>
      </c>
      <c r="AA20" s="60">
        <f>IFERROR(Q20/V20-1,"n/a")</f>
        <v>1.7169013091404799</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193</v>
      </c>
      <c r="G22" s="71">
        <v>162</v>
      </c>
      <c r="H22" s="71">
        <v>100</v>
      </c>
      <c r="I22" s="71">
        <v>0</v>
      </c>
      <c r="J22" s="71">
        <v>0</v>
      </c>
      <c r="K22" s="71">
        <v>90</v>
      </c>
      <c r="L22" s="64">
        <f>IFERROR(F22/G22-1,"n/a")</f>
        <v>0.19135802469135799</v>
      </c>
      <c r="M22" s="64">
        <f>IFERROR(F22/H22-1,"n/a")</f>
        <v>0.92999999999999994</v>
      </c>
      <c r="N22" s="64" t="str">
        <f>IFERROR(F22/I22-1,"n/a")</f>
        <v>n/a</v>
      </c>
      <c r="O22" s="64" t="str">
        <f>IFERROR(F22/J22-1,"n/a")</f>
        <v>n/a</v>
      </c>
      <c r="P22" s="60">
        <f>IFERROR(F22/K22-1,"n/a")</f>
        <v>1.1444444444444444</v>
      </c>
      <c r="Q22" s="68">
        <f>'Mar-24'!Q22+F22</f>
        <v>452</v>
      </c>
      <c r="R22" s="68">
        <f>'Mar-24'!R22+G22</f>
        <v>449</v>
      </c>
      <c r="S22" s="68">
        <f>'Mar-24'!S22+H22</f>
        <v>153</v>
      </c>
      <c r="T22" s="68">
        <f>'Mar-24'!T22+I22</f>
        <v>0</v>
      </c>
      <c r="U22" s="68">
        <f>'Mar-24'!U22+J22</f>
        <v>43</v>
      </c>
      <c r="V22" s="68">
        <f>'Mar-24'!V22+K22</f>
        <v>179</v>
      </c>
      <c r="W22" s="64">
        <f>IFERROR(Q22/R22-1,"n/a")</f>
        <v>6.6815144766148027E-3</v>
      </c>
      <c r="X22" s="64">
        <f>IFERROR(Q22/S22-1,"n/a")</f>
        <v>1.9542483660130721</v>
      </c>
      <c r="Y22" s="64" t="str">
        <f>IFERROR(Q22/T22-1,"n/a")</f>
        <v>n/a</v>
      </c>
      <c r="Z22" s="64">
        <f>IFERROR(Q22/U22-1,"n/a")</f>
        <v>9.5116279069767433</v>
      </c>
      <c r="AA22" s="60">
        <f>IFERROR(Q22/V22-1,"n/a")</f>
        <v>1.5251396648044691</v>
      </c>
      <c r="AB22" s="68">
        <v>1500</v>
      </c>
      <c r="AC22" s="68">
        <v>895</v>
      </c>
      <c r="AD22" s="68">
        <v>283</v>
      </c>
      <c r="AE22" s="68">
        <v>43</v>
      </c>
      <c r="AF22" s="136">
        <v>827</v>
      </c>
      <c r="AG22" s="123"/>
      <c r="AH22" s="123"/>
    </row>
    <row r="23" spans="1:34" s="124" customFormat="1" ht="10.8">
      <c r="A23" s="123"/>
      <c r="B23" s="128"/>
      <c r="C23" s="33"/>
      <c r="D23" s="26" t="s">
        <v>11</v>
      </c>
      <c r="E23" s="32"/>
      <c r="F23" s="71">
        <v>431635</v>
      </c>
      <c r="G23" s="71">
        <v>352703</v>
      </c>
      <c r="H23" s="71">
        <v>115809</v>
      </c>
      <c r="I23" s="71">
        <v>0</v>
      </c>
      <c r="J23" s="71">
        <v>0</v>
      </c>
      <c r="K23" s="71">
        <v>212740</v>
      </c>
      <c r="L23" s="64">
        <f>IFERROR(F23/G23-1,"n/a")</f>
        <v>0.2237916887579634</v>
      </c>
      <c r="M23" s="64">
        <f>IFERROR(F23/H23-1,"n/a")</f>
        <v>2.7271282888203854</v>
      </c>
      <c r="N23" s="64" t="str">
        <f>IFERROR(F23/I23-1,"n/a")</f>
        <v>n/a</v>
      </c>
      <c r="O23" s="64" t="str">
        <f>IFERROR(F23/J23-1,"n/a")</f>
        <v>n/a</v>
      </c>
      <c r="P23" s="60">
        <f>IFERROR(F23/K23-1,"n/a")</f>
        <v>1.0289320297076245</v>
      </c>
      <c r="Q23" s="68">
        <f>'Mar-24'!Q23+F23</f>
        <v>1344690</v>
      </c>
      <c r="R23" s="68">
        <f>'Mar-24'!R23+G23</f>
        <v>1188977</v>
      </c>
      <c r="S23" s="68">
        <f>'Mar-24'!S23+H23</f>
        <v>184263</v>
      </c>
      <c r="T23" s="68">
        <f>'Mar-24'!T23+I23</f>
        <v>0</v>
      </c>
      <c r="U23" s="68">
        <f>'Mar-24'!U23+J23</f>
        <v>140552</v>
      </c>
      <c r="V23" s="68">
        <f>'Mar-24'!V23+K23</f>
        <v>464640</v>
      </c>
      <c r="W23" s="64">
        <f>IFERROR(Q23/R23-1,"n/a")</f>
        <v>0.13096384538977635</v>
      </c>
      <c r="X23" s="64">
        <f>IFERROR(Q23/S23-1,"n/a")</f>
        <v>6.297666921736865</v>
      </c>
      <c r="Y23" s="64" t="str">
        <f>IFERROR(Q23/T23-1,"n/a")</f>
        <v>n/a</v>
      </c>
      <c r="Z23" s="64">
        <f>IFERROR(Q23/U23-1,"n/a")</f>
        <v>8.5672064431669419</v>
      </c>
      <c r="AA23" s="60">
        <f>IFERROR(Q23/V23-1,"n/a")</f>
        <v>1.8940470041322315</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1</v>
      </c>
      <c r="G25" s="71">
        <v>1</v>
      </c>
      <c r="H25" s="71">
        <v>1</v>
      </c>
      <c r="I25" s="71">
        <v>0</v>
      </c>
      <c r="J25" s="71">
        <v>0</v>
      </c>
      <c r="K25" s="71">
        <v>1</v>
      </c>
      <c r="L25" s="64">
        <f>IFERROR(F25/G25-1,"n/a")</f>
        <v>0</v>
      </c>
      <c r="M25" s="64">
        <f>IFERROR(F25/H25-1,"n/a")</f>
        <v>0</v>
      </c>
      <c r="N25" s="64" t="str">
        <f>IFERROR(F25/I25-1,"n/a")</f>
        <v>n/a</v>
      </c>
      <c r="O25" s="64" t="str">
        <f>IFERROR(F25/J25-1,"n/a")</f>
        <v>n/a</v>
      </c>
      <c r="P25" s="60">
        <f>IFERROR(F25/K25-1,"n/a")</f>
        <v>0</v>
      </c>
      <c r="Q25" s="68">
        <f>'Mar-24'!Q25+F25</f>
        <v>1</v>
      </c>
      <c r="R25" s="68">
        <f>'Mar-24'!R25+G25</f>
        <v>1</v>
      </c>
      <c r="S25" s="68">
        <f>'Mar-24'!S25+H25</f>
        <v>1</v>
      </c>
      <c r="T25" s="68">
        <f>'Mar-24'!T25+I25</f>
        <v>0</v>
      </c>
      <c r="U25" s="68">
        <f>'Mar-24'!U25+J25</f>
        <v>0</v>
      </c>
      <c r="V25" s="68">
        <f>'Mar-24'!V25+K25</f>
        <v>1</v>
      </c>
      <c r="W25" s="64">
        <f>IFERROR(Q25/R25-1,"n/a")</f>
        <v>0</v>
      </c>
      <c r="X25" s="64">
        <f>IFERROR(Q25/S25-1,"n/a")</f>
        <v>0</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0.8">
      <c r="A26" s="123"/>
      <c r="B26" s="128"/>
      <c r="C26" s="33"/>
      <c r="D26" s="26" t="s">
        <v>11</v>
      </c>
      <c r="E26" s="32"/>
      <c r="F26" s="71">
        <v>4131</v>
      </c>
      <c r="G26" s="71">
        <v>2258</v>
      </c>
      <c r="H26" s="71">
        <v>925</v>
      </c>
      <c r="I26" s="71">
        <v>0</v>
      </c>
      <c r="J26" s="71">
        <v>0</v>
      </c>
      <c r="K26" s="71">
        <v>1059</v>
      </c>
      <c r="L26" s="64">
        <f>IFERROR(F26/G26-1,"n/a")</f>
        <v>0.82949512843224094</v>
      </c>
      <c r="M26" s="64">
        <f>IFERROR(F26/H26-1,"n/a")</f>
        <v>3.4659459459459461</v>
      </c>
      <c r="N26" s="64" t="str">
        <f>IFERROR(F26/I26-1,"n/a")</f>
        <v>n/a</v>
      </c>
      <c r="O26" s="64" t="str">
        <f>IFERROR(F26/J26-1,"n/a")</f>
        <v>n/a</v>
      </c>
      <c r="P26" s="60">
        <f>IFERROR(F26/K26-1,"n/a")</f>
        <v>2.9008498583569406</v>
      </c>
      <c r="Q26" s="68">
        <f>'Mar-24'!Q26+F26</f>
        <v>4131</v>
      </c>
      <c r="R26" s="68">
        <f>'Mar-24'!R26+G26</f>
        <v>2258</v>
      </c>
      <c r="S26" s="68">
        <f>'Mar-24'!S26+H26</f>
        <v>925</v>
      </c>
      <c r="T26" s="68">
        <f>'Mar-24'!T26+I26</f>
        <v>0</v>
      </c>
      <c r="U26" s="68">
        <f>'Mar-24'!U26+J26</f>
        <v>0</v>
      </c>
      <c r="V26" s="68">
        <f>'Mar-24'!V26+K26</f>
        <v>1059</v>
      </c>
      <c r="W26" s="64">
        <f>IFERROR(Q26/R26-1,"n/a")</f>
        <v>0.82949512843224094</v>
      </c>
      <c r="X26" s="64">
        <f>IFERROR(Q26/S26-1,"n/a")</f>
        <v>3.4659459459459461</v>
      </c>
      <c r="Y26" s="64" t="str">
        <f>IFERROR(Q26/T26-1,"n/a")</f>
        <v>n/a</v>
      </c>
      <c r="Z26" s="64" t="str">
        <f>IFERROR(Q26/U26-1,"n/a")</f>
        <v>n/a</v>
      </c>
      <c r="AA26" s="60">
        <f>IFERROR(Q26/V26-1,"n/a")</f>
        <v>2.9008498583569406</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483</v>
      </c>
      <c r="G27" s="75">
        <f t="shared" si="0"/>
        <v>385</v>
      </c>
      <c r="H27" s="75">
        <f t="shared" si="0"/>
        <v>328</v>
      </c>
      <c r="I27" s="75">
        <f t="shared" si="0"/>
        <v>7</v>
      </c>
      <c r="J27" s="75">
        <f t="shared" si="0"/>
        <v>42</v>
      </c>
      <c r="K27" s="75">
        <f t="shared" si="0"/>
        <v>292</v>
      </c>
      <c r="L27" s="66">
        <f>IFERROR(F27/G27-1,"n/a")</f>
        <v>0.25454545454545463</v>
      </c>
      <c r="M27" s="66">
        <f>IFERROR(F27/H27-1,"n/a")</f>
        <v>0.47256097560975618</v>
      </c>
      <c r="N27" s="66">
        <f>IFERROR(F27/I27-1,"n/a")</f>
        <v>68</v>
      </c>
      <c r="O27" s="66">
        <f>IFERROR(F27/J27-1,"n/a")</f>
        <v>10.5</v>
      </c>
      <c r="P27" s="62">
        <f>IFERROR(F27/K27-1,"n/a")</f>
        <v>0.65410958904109595</v>
      </c>
      <c r="Q27" s="75">
        <f t="shared" ref="Q27:V28" si="1">Q13+Q16+Q19+Q22+Q25</f>
        <v>1508</v>
      </c>
      <c r="R27" s="75">
        <f t="shared" si="1"/>
        <v>1252</v>
      </c>
      <c r="S27" s="75">
        <f t="shared" si="1"/>
        <v>959</v>
      </c>
      <c r="T27" s="75">
        <f t="shared" si="1"/>
        <v>19</v>
      </c>
      <c r="U27" s="75">
        <f t="shared" si="1"/>
        <v>607</v>
      </c>
      <c r="V27" s="75">
        <f t="shared" si="1"/>
        <v>926</v>
      </c>
      <c r="W27" s="66">
        <f>IFERROR(Q27/R27-1,"n/a")</f>
        <v>0.20447284345047922</v>
      </c>
      <c r="X27" s="66">
        <f>IFERROR(Q27/S27-1,"n/a")</f>
        <v>0.57247132429614189</v>
      </c>
      <c r="Y27" s="66">
        <f>IFERROR(Q27/T27-1,"n/a")</f>
        <v>78.368421052631575</v>
      </c>
      <c r="Z27" s="66">
        <f>IFERROR(Q27/U27-1,"n/a")</f>
        <v>1.4843492586490941</v>
      </c>
      <c r="AA27" s="62">
        <f>IFERROR(Q27/V27-1,"n/a")</f>
        <v>0.62850971922246224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1294513</v>
      </c>
      <c r="G28" s="76">
        <f t="shared" si="0"/>
        <v>978362</v>
      </c>
      <c r="H28" s="76">
        <f t="shared" si="0"/>
        <v>507465</v>
      </c>
      <c r="I28" s="76">
        <f t="shared" si="0"/>
        <v>6002</v>
      </c>
      <c r="J28" s="76">
        <f t="shared" si="0"/>
        <v>0</v>
      </c>
      <c r="K28" s="76">
        <f t="shared" si="0"/>
        <v>791238</v>
      </c>
      <c r="L28" s="67">
        <f>IFERROR(F28/G28-1,"n/a")</f>
        <v>0.32314317195475706</v>
      </c>
      <c r="M28" s="67">
        <f>IFERROR(F28/H28-1,"n/a")</f>
        <v>1.5509404589479079</v>
      </c>
      <c r="N28" s="67">
        <f>IFERROR(F28/I28-1,"n/a")</f>
        <v>214.68027324225258</v>
      </c>
      <c r="O28" s="67" t="str">
        <f>IFERROR(F28/J28-1,"n/a")</f>
        <v>n/a</v>
      </c>
      <c r="P28" s="63">
        <f>IFERROR(F28/K28-1,"n/a")</f>
        <v>0.63606019933319691</v>
      </c>
      <c r="Q28" s="76">
        <f t="shared" si="1"/>
        <v>4526423</v>
      </c>
      <c r="R28" s="76">
        <f t="shared" si="1"/>
        <v>3456721</v>
      </c>
      <c r="S28" s="76">
        <f t="shared" si="1"/>
        <v>1375170</v>
      </c>
      <c r="T28" s="76">
        <f t="shared" si="1"/>
        <v>16105</v>
      </c>
      <c r="U28" s="76">
        <f t="shared" si="1"/>
        <v>1276302</v>
      </c>
      <c r="V28" s="76">
        <f t="shared" si="1"/>
        <v>2581100</v>
      </c>
      <c r="W28" s="67">
        <f>IFERROR(Q28/R28-1,"n/a")</f>
        <v>0.30945569515156124</v>
      </c>
      <c r="X28" s="67">
        <f>IFERROR(Q28/S28-1,"n/a")</f>
        <v>2.2915370463288176</v>
      </c>
      <c r="Y28" s="67">
        <f>IFERROR(Q28/T28-1,"n/a")</f>
        <v>280.05700093138779</v>
      </c>
      <c r="Z28" s="67">
        <f>IFERROR(Q28/U28-1,"n/a")</f>
        <v>2.5465140695540711</v>
      </c>
      <c r="AA28" s="63">
        <f>IFERROR(Q28/V28-1,"n/a")</f>
        <v>0.7536798264305915</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April</v>
      </c>
      <c r="G33" s="158"/>
      <c r="H33" s="158"/>
      <c r="I33" s="158"/>
      <c r="J33" s="158"/>
      <c r="K33" s="158"/>
      <c r="L33" s="158"/>
      <c r="M33" s="158"/>
      <c r="N33" s="158"/>
      <c r="O33" s="158"/>
      <c r="P33" s="159"/>
      <c r="Q33" s="161" t="s">
        <v>129</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186</v>
      </c>
      <c r="G37" s="74">
        <f t="shared" si="3"/>
        <v>129</v>
      </c>
      <c r="H37" s="74">
        <f t="shared" si="3"/>
        <v>136</v>
      </c>
      <c r="I37" s="74">
        <f t="shared" si="3"/>
        <v>0</v>
      </c>
      <c r="J37" s="74">
        <f t="shared" si="3"/>
        <v>42</v>
      </c>
      <c r="K37" s="74">
        <f t="shared" si="3"/>
        <v>129</v>
      </c>
      <c r="L37" s="64">
        <f>IFERROR(F37/G37-1,"n/a")</f>
        <v>0.44186046511627897</v>
      </c>
      <c r="M37" s="64">
        <f>IFERROR(F37/H37-1,"n/a")</f>
        <v>0.36764705882352944</v>
      </c>
      <c r="N37" s="64" t="str">
        <f>IFERROR(F37/I37-1,"n/a")</f>
        <v>n/a</v>
      </c>
      <c r="O37" s="64">
        <f>IFERROR(F37/J37-1,"n/a")</f>
        <v>3.4285714285714288</v>
      </c>
      <c r="P37" s="60">
        <f>IFERROR(F37/K37-1,"n/a")</f>
        <v>0.44186046511627897</v>
      </c>
      <c r="Q37" s="74">
        <f t="shared" ref="Q37:V38" si="4">F37</f>
        <v>186</v>
      </c>
      <c r="R37" s="74">
        <f>G37</f>
        <v>129</v>
      </c>
      <c r="S37" s="74">
        <f>H37</f>
        <v>136</v>
      </c>
      <c r="T37" s="74">
        <f t="shared" si="4"/>
        <v>0</v>
      </c>
      <c r="U37" s="74">
        <f t="shared" si="4"/>
        <v>42</v>
      </c>
      <c r="V37" s="74">
        <f t="shared" si="4"/>
        <v>129</v>
      </c>
      <c r="W37" s="120">
        <f>IFERROR(Q37/R37-1,"n/a")</f>
        <v>0.44186046511627897</v>
      </c>
      <c r="X37" s="120">
        <f>IFERROR(R37/S37-1,"n/a")</f>
        <v>-5.1470588235294157E-2</v>
      </c>
      <c r="Y37" s="120" t="str">
        <f>IFERROR(R37/T37-1,"n/a")</f>
        <v>n/a</v>
      </c>
      <c r="Z37" s="120">
        <f>IFERROR(R37/U37-1,"n/a")</f>
        <v>2.0714285714285716</v>
      </c>
      <c r="AA37" s="121">
        <f>IFERROR(R37/V37-1,"n/a")</f>
        <v>0</v>
      </c>
      <c r="AB37" s="150"/>
      <c r="AC37" s="89">
        <v>1486</v>
      </c>
      <c r="AD37" s="89">
        <v>1052</v>
      </c>
      <c r="AE37" s="70">
        <v>551</v>
      </c>
      <c r="AF37" s="78">
        <v>1584</v>
      </c>
      <c r="AH37" s="123"/>
    </row>
    <row r="38" spans="1:34" s="124" customFormat="1" ht="10.199999999999999">
      <c r="A38" s="123"/>
      <c r="B38" s="123"/>
      <c r="C38" s="33"/>
      <c r="D38" s="26" t="s">
        <v>11</v>
      </c>
      <c r="E38" s="32"/>
      <c r="F38" s="74">
        <f t="shared" si="3"/>
        <v>659111</v>
      </c>
      <c r="G38" s="74">
        <f t="shared" si="3"/>
        <v>449751</v>
      </c>
      <c r="H38" s="74">
        <f t="shared" si="3"/>
        <v>297788</v>
      </c>
      <c r="I38" s="74">
        <f t="shared" si="3"/>
        <v>0</v>
      </c>
      <c r="J38" s="74">
        <f t="shared" si="3"/>
        <v>0</v>
      </c>
      <c r="K38" s="74">
        <f t="shared" si="3"/>
        <v>394045</v>
      </c>
      <c r="L38" s="64">
        <f>IFERROR(F38/G38-1,"n/a")</f>
        <v>0.46550202223007853</v>
      </c>
      <c r="M38" s="64">
        <f>IFERROR(F38/H38-1,"n/a")</f>
        <v>1.2133564817924163</v>
      </c>
      <c r="N38" s="64" t="str">
        <f>IFERROR(F38/I38-1,"n/a")</f>
        <v>n/a</v>
      </c>
      <c r="O38" s="64" t="str">
        <f>IFERROR(F38/J38-1,"n/a")</f>
        <v>n/a</v>
      </c>
      <c r="P38" s="60">
        <f>IFERROR(F38/K38-1,"n/a")</f>
        <v>0.67267951629889988</v>
      </c>
      <c r="Q38" s="74">
        <f t="shared" si="4"/>
        <v>659111</v>
      </c>
      <c r="R38" s="74">
        <f t="shared" si="4"/>
        <v>449751</v>
      </c>
      <c r="S38" s="74">
        <f t="shared" si="4"/>
        <v>297788</v>
      </c>
      <c r="T38" s="74">
        <f t="shared" si="4"/>
        <v>0</v>
      </c>
      <c r="U38" s="74">
        <f t="shared" si="4"/>
        <v>0</v>
      </c>
      <c r="V38" s="74">
        <f t="shared" si="4"/>
        <v>394045</v>
      </c>
      <c r="W38" s="120">
        <f>IFERROR(Q38/R38-1,"n/a")</f>
        <v>0.46550202223007853</v>
      </c>
      <c r="X38" s="120">
        <f>IFERROR(R38/S38-1,"n/a")</f>
        <v>0.51030598949588302</v>
      </c>
      <c r="Y38" s="120" t="str">
        <f>IFERROR(R38/T38-1,"n/a")</f>
        <v>n/a</v>
      </c>
      <c r="Z38" s="120" t="str">
        <f>IFERROR(R38/U38-1,"n/a")</f>
        <v>n/a</v>
      </c>
      <c r="AA38" s="121">
        <f>IFERROR(R38/V38-1,"n/a")</f>
        <v>0.14136964052329049</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0.199999999999999">
      <c r="A40" s="123"/>
      <c r="B40" s="123"/>
      <c r="C40" s="33"/>
      <c r="D40" s="26" t="s">
        <v>5</v>
      </c>
      <c r="E40" s="32"/>
      <c r="F40" s="74">
        <f t="shared" ref="F40:K41" si="5">F16</f>
        <v>51</v>
      </c>
      <c r="G40" s="74">
        <f t="shared" si="5"/>
        <v>46</v>
      </c>
      <c r="H40" s="74">
        <f t="shared" si="5"/>
        <v>56</v>
      </c>
      <c r="I40" s="74">
        <f t="shared" si="5"/>
        <v>5</v>
      </c>
      <c r="J40" s="74">
        <f t="shared" si="5"/>
        <v>0</v>
      </c>
      <c r="K40" s="74">
        <f t="shared" si="5"/>
        <v>51</v>
      </c>
      <c r="L40" s="64">
        <f>IFERROR(F40/G40-1,"n/a")</f>
        <v>0.10869565217391308</v>
      </c>
      <c r="M40" s="64">
        <f>IFERROR(F40/H40-1,"n/a")</f>
        <v>-8.9285714285714302E-2</v>
      </c>
      <c r="N40" s="64">
        <f>IFERROR(F40/I40-1,"n/a")</f>
        <v>9.1999999999999993</v>
      </c>
      <c r="O40" s="64" t="str">
        <f>IFERROR(F40/J40-1,"n/a")</f>
        <v>n/a</v>
      </c>
      <c r="P40" s="60">
        <f>IFERROR(F40/K40-1,"n/a")</f>
        <v>0</v>
      </c>
      <c r="Q40" s="74">
        <f t="shared" ref="Q40:V41" si="6">F40</f>
        <v>51</v>
      </c>
      <c r="R40" s="74">
        <f t="shared" si="6"/>
        <v>46</v>
      </c>
      <c r="S40" s="74">
        <f t="shared" si="6"/>
        <v>56</v>
      </c>
      <c r="T40" s="74">
        <f t="shared" si="6"/>
        <v>5</v>
      </c>
      <c r="U40" s="74">
        <f t="shared" si="6"/>
        <v>0</v>
      </c>
      <c r="V40" s="74">
        <f t="shared" si="6"/>
        <v>51</v>
      </c>
      <c r="W40" s="120">
        <f>IFERROR(Q40/R40-1,"n/a")</f>
        <v>0.10869565217391308</v>
      </c>
      <c r="X40" s="120">
        <f>IFERROR(R40/S40-1,"n/a")</f>
        <v>-0.1785714285714286</v>
      </c>
      <c r="Y40" s="120">
        <f>IFERROR(R40/T40-1,"n/a")</f>
        <v>8.1999999999999993</v>
      </c>
      <c r="Z40" s="120" t="str">
        <f>IFERROR(R40/U40-1,"n/a")</f>
        <v>n/a</v>
      </c>
      <c r="AA40" s="121">
        <f>IFERROR(R40/V40-1,"n/a")</f>
        <v>-9.8039215686274495E-2</v>
      </c>
      <c r="AB40" s="150"/>
      <c r="AC40" s="89">
        <v>563</v>
      </c>
      <c r="AD40" s="89">
        <v>226</v>
      </c>
      <c r="AE40" s="70">
        <v>66</v>
      </c>
      <c r="AF40" s="78">
        <v>573</v>
      </c>
      <c r="AH40" s="123"/>
    </row>
    <row r="41" spans="1:34" s="124" customFormat="1" ht="10.199999999999999">
      <c r="A41" s="123"/>
      <c r="B41" s="123"/>
      <c r="C41" s="33"/>
      <c r="D41" s="26" t="s">
        <v>11</v>
      </c>
      <c r="E41" s="32"/>
      <c r="F41" s="74">
        <f t="shared" si="5"/>
        <v>123781</v>
      </c>
      <c r="G41" s="74">
        <f t="shared" si="5"/>
        <v>107348</v>
      </c>
      <c r="H41" s="74">
        <f t="shared" si="5"/>
        <v>60367</v>
      </c>
      <c r="I41" s="74">
        <f t="shared" si="5"/>
        <v>6002</v>
      </c>
      <c r="J41" s="74">
        <f t="shared" si="5"/>
        <v>0</v>
      </c>
      <c r="K41" s="74">
        <f t="shared" si="5"/>
        <v>147331</v>
      </c>
      <c r="L41" s="64">
        <f>IFERROR(F41/G41-1,"n/a")</f>
        <v>0.15308156649401949</v>
      </c>
      <c r="M41" s="64">
        <f>IFERROR(F41/H41-1,"n/a")</f>
        <v>1.0504745970480562</v>
      </c>
      <c r="N41" s="64">
        <f>IFERROR(F41/I41-1,"n/a")</f>
        <v>19.623292235921358</v>
      </c>
      <c r="O41" s="64" t="str">
        <f>IFERROR(F41/J41-1,"n/a")</f>
        <v>n/a</v>
      </c>
      <c r="P41" s="60">
        <f>IFERROR(F41/K41-1,"n/a")</f>
        <v>-0.15984416042788008</v>
      </c>
      <c r="Q41" s="74">
        <f t="shared" si="6"/>
        <v>123781</v>
      </c>
      <c r="R41" s="74">
        <f t="shared" si="6"/>
        <v>107348</v>
      </c>
      <c r="S41" s="74">
        <f t="shared" si="6"/>
        <v>60367</v>
      </c>
      <c r="T41" s="74">
        <f t="shared" si="6"/>
        <v>6002</v>
      </c>
      <c r="U41" s="74">
        <f t="shared" si="6"/>
        <v>0</v>
      </c>
      <c r="V41" s="74">
        <f t="shared" si="6"/>
        <v>147331</v>
      </c>
      <c r="W41" s="120">
        <f>IFERROR(Q41/R41-1,"n/a")</f>
        <v>0.15308156649401949</v>
      </c>
      <c r="X41" s="120">
        <f>IFERROR(R41/S41-1,"n/a")</f>
        <v>0.7782563321019762</v>
      </c>
      <c r="Y41" s="120">
        <f>IFERROR(R41/T41-1,"n/a")</f>
        <v>16.885371542819062</v>
      </c>
      <c r="Z41" s="120" t="str">
        <f>IFERROR(R41/U41-1,"n/a")</f>
        <v>n/a</v>
      </c>
      <c r="AA41" s="121">
        <f>IFERROR(R41/V41-1,"n/a")</f>
        <v>-0.27138212596127087</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7">F19</f>
        <v>52</v>
      </c>
      <c r="G43" s="74">
        <f t="shared" si="7"/>
        <v>47</v>
      </c>
      <c r="H43" s="74">
        <f t="shared" si="7"/>
        <v>35</v>
      </c>
      <c r="I43" s="74">
        <f t="shared" si="7"/>
        <v>2</v>
      </c>
      <c r="J43" s="74">
        <f t="shared" si="7"/>
        <v>0</v>
      </c>
      <c r="K43" s="74">
        <f t="shared" si="7"/>
        <v>21</v>
      </c>
      <c r="L43" s="64">
        <f>IFERROR(F43/G43-1,"n/a")</f>
        <v>0.1063829787234043</v>
      </c>
      <c r="M43" s="64">
        <f>IFERROR(F43/H43-1,"n/a")</f>
        <v>0.48571428571428577</v>
      </c>
      <c r="N43" s="64">
        <f>IFERROR(F43/I43-1,"n/a")</f>
        <v>25</v>
      </c>
      <c r="O43" s="64" t="str">
        <f>IFERROR(F43/J43-1,"n/a")</f>
        <v>n/a</v>
      </c>
      <c r="P43" s="60">
        <f>IFERROR(F43/K43-1,"n/a")</f>
        <v>1.4761904761904763</v>
      </c>
      <c r="Q43" s="74">
        <f t="shared" ref="Q43:V44" si="8">F43</f>
        <v>52</v>
      </c>
      <c r="R43" s="74">
        <f t="shared" si="8"/>
        <v>47</v>
      </c>
      <c r="S43" s="74">
        <f t="shared" si="8"/>
        <v>35</v>
      </c>
      <c r="T43" s="74">
        <f t="shared" si="8"/>
        <v>2</v>
      </c>
      <c r="U43" s="74">
        <f t="shared" si="8"/>
        <v>0</v>
      </c>
      <c r="V43" s="74">
        <f t="shared" si="8"/>
        <v>21</v>
      </c>
      <c r="W43" s="120">
        <f>IFERROR(Q43/R43-1,"n/a")</f>
        <v>0.1063829787234043</v>
      </c>
      <c r="X43" s="120">
        <f>IFERROR(R43/S43-1,"n/a")</f>
        <v>0.34285714285714275</v>
      </c>
      <c r="Y43" s="120">
        <f>IFERROR(R43/T43-1,"n/a")</f>
        <v>22.5</v>
      </c>
      <c r="Z43" s="120" t="str">
        <f>IFERROR(R43/U43-1,"n/a")</f>
        <v>n/a</v>
      </c>
      <c r="AA43" s="121">
        <f>IFERROR(R43/V43-1,"n/a")</f>
        <v>1.2380952380952381</v>
      </c>
      <c r="AB43" s="150"/>
      <c r="AC43" s="89">
        <v>669</v>
      </c>
      <c r="AD43" s="89">
        <v>59</v>
      </c>
      <c r="AE43" s="70">
        <v>9</v>
      </c>
      <c r="AF43" s="78">
        <v>287</v>
      </c>
      <c r="AH43" s="123"/>
    </row>
    <row r="44" spans="1:34" s="124" customFormat="1" ht="10.199999999999999">
      <c r="A44" s="123"/>
      <c r="B44" s="123"/>
      <c r="C44" s="33"/>
      <c r="D44" s="26" t="s">
        <v>11</v>
      </c>
      <c r="E44" s="32"/>
      <c r="F44" s="74">
        <f t="shared" si="7"/>
        <v>75855</v>
      </c>
      <c r="G44" s="74">
        <f t="shared" si="7"/>
        <v>66302</v>
      </c>
      <c r="H44" s="74">
        <f t="shared" si="7"/>
        <v>32576</v>
      </c>
      <c r="I44" s="74">
        <f t="shared" si="7"/>
        <v>0</v>
      </c>
      <c r="J44" s="74">
        <f t="shared" si="7"/>
        <v>0</v>
      </c>
      <c r="K44" s="74">
        <f t="shared" si="7"/>
        <v>36063</v>
      </c>
      <c r="L44" s="64">
        <f>IFERROR(F44/G44-1,"n/a")</f>
        <v>0.14408313474706635</v>
      </c>
      <c r="M44" s="64">
        <f>IFERROR(F44/H44-1,"n/a")</f>
        <v>1.3285547642436151</v>
      </c>
      <c r="N44" s="64" t="str">
        <f>IFERROR(F44/I44-1,"n/a")</f>
        <v>n/a</v>
      </c>
      <c r="O44" s="64" t="str">
        <f>IFERROR(F44/J44-1,"n/a")</f>
        <v>n/a</v>
      </c>
      <c r="P44" s="60">
        <f>IFERROR(F44/K44-1,"n/a")</f>
        <v>1.1034023791697862</v>
      </c>
      <c r="Q44" s="74">
        <f t="shared" si="8"/>
        <v>75855</v>
      </c>
      <c r="R44" s="74">
        <f t="shared" si="8"/>
        <v>66302</v>
      </c>
      <c r="S44" s="74">
        <f t="shared" si="8"/>
        <v>32576</v>
      </c>
      <c r="T44" s="74">
        <f t="shared" si="8"/>
        <v>0</v>
      </c>
      <c r="U44" s="74">
        <f t="shared" si="8"/>
        <v>0</v>
      </c>
      <c r="V44" s="74">
        <f t="shared" si="8"/>
        <v>36063</v>
      </c>
      <c r="W44" s="120">
        <f>IFERROR(Q44/R44-1,"n/a")</f>
        <v>0.14408313474706635</v>
      </c>
      <c r="X44" s="120">
        <f>IFERROR(R44/S44-1,"n/a")</f>
        <v>1.0353020628683693</v>
      </c>
      <c r="Y44" s="120" t="str">
        <f>IFERROR(R44/T44-1,"n/a")</f>
        <v>n/a</v>
      </c>
      <c r="Z44" s="120" t="str">
        <f>IFERROR(R44/U44-1,"n/a")</f>
        <v>n/a</v>
      </c>
      <c r="AA44" s="121">
        <f>IFERROR(R44/V44-1,"n/a")</f>
        <v>0.83850483875440207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9">F22</f>
        <v>193</v>
      </c>
      <c r="G46" s="74">
        <f t="shared" si="9"/>
        <v>162</v>
      </c>
      <c r="H46" s="74">
        <f t="shared" si="9"/>
        <v>100</v>
      </c>
      <c r="I46" s="74">
        <f t="shared" si="9"/>
        <v>0</v>
      </c>
      <c r="J46" s="74">
        <f t="shared" si="9"/>
        <v>0</v>
      </c>
      <c r="K46" s="74">
        <f t="shared" si="9"/>
        <v>90</v>
      </c>
      <c r="L46" s="64">
        <f>IFERROR(F46/G46-1,"n/a")</f>
        <v>0.19135802469135799</v>
      </c>
      <c r="M46" s="64">
        <f>IFERROR(F46/H46-1,"n/a")</f>
        <v>0.92999999999999994</v>
      </c>
      <c r="N46" s="64" t="str">
        <f>IFERROR(F46/I46-1,"n/a")</f>
        <v>n/a</v>
      </c>
      <c r="O46" s="64" t="str">
        <f>IFERROR(F46/J46-1,"n/a")</f>
        <v>n/a</v>
      </c>
      <c r="P46" s="60">
        <f>IFERROR(F46/K46-1,"n/a")</f>
        <v>1.1444444444444444</v>
      </c>
      <c r="Q46" s="74">
        <f t="shared" ref="Q46:V47" si="10">F46</f>
        <v>193</v>
      </c>
      <c r="R46" s="74">
        <f t="shared" si="10"/>
        <v>162</v>
      </c>
      <c r="S46" s="74">
        <f t="shared" si="10"/>
        <v>100</v>
      </c>
      <c r="T46" s="74">
        <f t="shared" si="10"/>
        <v>0</v>
      </c>
      <c r="U46" s="74">
        <f t="shared" si="10"/>
        <v>0</v>
      </c>
      <c r="V46" s="74">
        <f t="shared" si="10"/>
        <v>90</v>
      </c>
      <c r="W46" s="120">
        <f>IFERROR(Q46/R46-1,"n/a")</f>
        <v>0.19135802469135799</v>
      </c>
      <c r="X46" s="120">
        <f>IFERROR(R46/S46-1,"n/a")</f>
        <v>0.62000000000000011</v>
      </c>
      <c r="Y46" s="120" t="str">
        <f>IFERROR(R46/T46-1,"n/a")</f>
        <v>n/a</v>
      </c>
      <c r="Z46" s="120" t="str">
        <f>IFERROR(R46/U46-1,"n/a")</f>
        <v>n/a</v>
      </c>
      <c r="AA46" s="121">
        <f>IFERROR(R46/V46-1,"n/a")</f>
        <v>0.8</v>
      </c>
      <c r="AB46" s="150"/>
      <c r="AC46" s="89">
        <v>1129</v>
      </c>
      <c r="AD46" s="89">
        <v>336</v>
      </c>
      <c r="AE46" s="84">
        <v>43</v>
      </c>
      <c r="AF46" s="78">
        <v>781</v>
      </c>
      <c r="AH46" s="123"/>
    </row>
    <row r="47" spans="1:34" s="124" customFormat="1" ht="10.199999999999999">
      <c r="A47" s="123"/>
      <c r="B47" s="123"/>
      <c r="C47" s="33"/>
      <c r="D47" s="26" t="s">
        <v>11</v>
      </c>
      <c r="E47" s="32"/>
      <c r="F47" s="74">
        <f t="shared" si="9"/>
        <v>431635</v>
      </c>
      <c r="G47" s="74">
        <f t="shared" si="9"/>
        <v>352703</v>
      </c>
      <c r="H47" s="74">
        <f t="shared" si="9"/>
        <v>115809</v>
      </c>
      <c r="I47" s="74">
        <f t="shared" si="9"/>
        <v>0</v>
      </c>
      <c r="J47" s="74">
        <f t="shared" si="9"/>
        <v>0</v>
      </c>
      <c r="K47" s="74">
        <f t="shared" si="9"/>
        <v>212740</v>
      </c>
      <c r="L47" s="64">
        <f>IFERROR(F47/G47-1,"n/a")</f>
        <v>0.2237916887579634</v>
      </c>
      <c r="M47" s="64">
        <f>IFERROR(F47/H47-1,"n/a")</f>
        <v>2.7271282888203854</v>
      </c>
      <c r="N47" s="64" t="str">
        <f>IFERROR(F47/I47-1,"n/a")</f>
        <v>n/a</v>
      </c>
      <c r="O47" s="64" t="str">
        <f>IFERROR(F47/J47-1,"n/a")</f>
        <v>n/a</v>
      </c>
      <c r="P47" s="60">
        <f>IFERROR(F47/K47-1,"n/a")</f>
        <v>1.0289320297076245</v>
      </c>
      <c r="Q47" s="74">
        <f t="shared" si="10"/>
        <v>431635</v>
      </c>
      <c r="R47" s="74">
        <f t="shared" si="10"/>
        <v>352703</v>
      </c>
      <c r="S47" s="74">
        <f t="shared" si="10"/>
        <v>115809</v>
      </c>
      <c r="T47" s="74">
        <f t="shared" si="10"/>
        <v>0</v>
      </c>
      <c r="U47" s="74">
        <f t="shared" si="10"/>
        <v>0</v>
      </c>
      <c r="V47" s="74">
        <f t="shared" si="10"/>
        <v>212740</v>
      </c>
      <c r="W47" s="120">
        <f>IFERROR(Q47/R47-1,"n/a")</f>
        <v>0.2237916887579634</v>
      </c>
      <c r="X47" s="120">
        <f>IFERROR(R47/S47-1,"n/a")</f>
        <v>2.0455577718484745</v>
      </c>
      <c r="Y47" s="120" t="str">
        <f>IFERROR(R47/T47-1,"n/a")</f>
        <v>n/a</v>
      </c>
      <c r="Z47" s="120" t="str">
        <f>IFERROR(R47/U47-1,"n/a")</f>
        <v>n/a</v>
      </c>
      <c r="AA47" s="121">
        <f>IFERROR(R47/V47-1,"n/a")</f>
        <v>0.65790636457647822</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11">F25</f>
        <v>1</v>
      </c>
      <c r="G49" s="74">
        <f t="shared" si="11"/>
        <v>1</v>
      </c>
      <c r="H49" s="74">
        <f t="shared" si="11"/>
        <v>1</v>
      </c>
      <c r="I49" s="74">
        <f t="shared" si="11"/>
        <v>0</v>
      </c>
      <c r="J49" s="74">
        <f t="shared" si="11"/>
        <v>0</v>
      </c>
      <c r="K49" s="74">
        <f t="shared" si="11"/>
        <v>1</v>
      </c>
      <c r="L49" s="64">
        <f>IFERROR(F49/G49-1,"n/a")</f>
        <v>0</v>
      </c>
      <c r="M49" s="64">
        <f>IFERROR(F49/H49-1,"n/a")</f>
        <v>0</v>
      </c>
      <c r="N49" s="64" t="str">
        <f>IFERROR(F49/I49-1,"n/a")</f>
        <v>n/a</v>
      </c>
      <c r="O49" s="64" t="str">
        <f>IFERROR(F49/J49-1,"n/a")</f>
        <v>n/a</v>
      </c>
      <c r="P49" s="60">
        <f>IFERROR(F49/K49-1,"n/a")</f>
        <v>0</v>
      </c>
      <c r="Q49" s="74">
        <f t="shared" ref="Q49:V50" si="12">F49</f>
        <v>1</v>
      </c>
      <c r="R49" s="74">
        <f t="shared" si="12"/>
        <v>1</v>
      </c>
      <c r="S49" s="74">
        <f t="shared" si="12"/>
        <v>1</v>
      </c>
      <c r="T49" s="74">
        <f t="shared" si="12"/>
        <v>0</v>
      </c>
      <c r="U49" s="74">
        <f t="shared" si="12"/>
        <v>0</v>
      </c>
      <c r="V49" s="74">
        <f t="shared" si="12"/>
        <v>1</v>
      </c>
      <c r="W49" s="120">
        <f t="shared" ref="W49:X52" si="13">IFERROR(Q49/R49-1,"n/a")</f>
        <v>0</v>
      </c>
      <c r="X49" s="120">
        <f t="shared" si="13"/>
        <v>0</v>
      </c>
      <c r="Y49" s="120" t="str">
        <f>IFERROR(R49/T49-1,"n/a")</f>
        <v>n/a</v>
      </c>
      <c r="Z49" s="120" t="str">
        <f>IFERROR(R49/U49-1,"n/a")</f>
        <v>n/a</v>
      </c>
      <c r="AA49" s="121">
        <f>IFERROR(R49/V49-1,"n/a")</f>
        <v>0</v>
      </c>
      <c r="AB49" s="150"/>
      <c r="AC49" s="89">
        <v>9</v>
      </c>
      <c r="AD49" s="68">
        <v>0</v>
      </c>
      <c r="AE49" s="68">
        <v>0</v>
      </c>
      <c r="AF49" s="78">
        <v>16</v>
      </c>
      <c r="AH49" s="123"/>
    </row>
    <row r="50" spans="3:34" s="124" customFormat="1" ht="10.199999999999999">
      <c r="C50" s="33"/>
      <c r="D50" s="26" t="s">
        <v>11</v>
      </c>
      <c r="E50" s="32"/>
      <c r="F50" s="74">
        <f t="shared" si="11"/>
        <v>4131</v>
      </c>
      <c r="G50" s="74">
        <f t="shared" si="11"/>
        <v>2258</v>
      </c>
      <c r="H50" s="74">
        <f t="shared" si="11"/>
        <v>925</v>
      </c>
      <c r="I50" s="74">
        <f t="shared" si="11"/>
        <v>0</v>
      </c>
      <c r="J50" s="74">
        <f t="shared" si="11"/>
        <v>0</v>
      </c>
      <c r="K50" s="74">
        <f t="shared" si="11"/>
        <v>1059</v>
      </c>
      <c r="L50" s="64">
        <f>IFERROR(F50/G50-1,"n/a")</f>
        <v>0.82949512843224094</v>
      </c>
      <c r="M50" s="64">
        <f>IFERROR(F50/H50-1,"n/a")</f>
        <v>3.4659459459459461</v>
      </c>
      <c r="N50" s="64" t="str">
        <f>IFERROR(F50/I50-1,"n/a")</f>
        <v>n/a</v>
      </c>
      <c r="O50" s="64" t="str">
        <f>IFERROR(F50/J50-1,"n/a")</f>
        <v>n/a</v>
      </c>
      <c r="P50" s="60">
        <f>IFERROR(F50/K50-1,"n/a")</f>
        <v>2.9008498583569406</v>
      </c>
      <c r="Q50" s="74">
        <f t="shared" si="12"/>
        <v>4131</v>
      </c>
      <c r="R50" s="74">
        <f t="shared" si="12"/>
        <v>2258</v>
      </c>
      <c r="S50" s="74">
        <f t="shared" si="12"/>
        <v>925</v>
      </c>
      <c r="T50" s="74">
        <f t="shared" si="12"/>
        <v>0</v>
      </c>
      <c r="U50" s="74">
        <f t="shared" si="12"/>
        <v>0</v>
      </c>
      <c r="V50" s="74">
        <f t="shared" si="12"/>
        <v>1059</v>
      </c>
      <c r="W50" s="120">
        <f t="shared" si="13"/>
        <v>0.82949512843224094</v>
      </c>
      <c r="X50" s="120">
        <f t="shared" si="13"/>
        <v>1.441081081081081</v>
      </c>
      <c r="Y50" s="120" t="str">
        <f>IFERROR(R50/T50-1,"n/a")</f>
        <v>n/a</v>
      </c>
      <c r="Z50" s="120" t="str">
        <f>IFERROR(R50/U50-1,"n/a")</f>
        <v>n/a</v>
      </c>
      <c r="AA50" s="121">
        <f>IFERROR(R50/V50-1,"n/a")</f>
        <v>1.1322001888574125</v>
      </c>
      <c r="AB50" s="150"/>
      <c r="AC50" s="82">
        <v>15637</v>
      </c>
      <c r="AD50" s="68">
        <v>0</v>
      </c>
      <c r="AE50" s="68">
        <v>0</v>
      </c>
      <c r="AF50" s="78">
        <v>20248</v>
      </c>
      <c r="AH50" s="123"/>
    </row>
    <row r="51" spans="3:34" s="124" customFormat="1" ht="10.8" thickBot="1">
      <c r="C51" s="35" t="s">
        <v>12</v>
      </c>
      <c r="D51" s="36"/>
      <c r="E51" s="37"/>
      <c r="F51" s="75">
        <f>F37+F40+F43+F46+F49</f>
        <v>483</v>
      </c>
      <c r="G51" s="75">
        <f>G37+G40+G43+G46+G49</f>
        <v>385</v>
      </c>
      <c r="H51" s="75">
        <f t="shared" ref="H51:K52" si="14">H37+H40+H43+H46+H49</f>
        <v>328</v>
      </c>
      <c r="I51" s="75">
        <f t="shared" si="14"/>
        <v>7</v>
      </c>
      <c r="J51" s="75">
        <f t="shared" si="14"/>
        <v>42</v>
      </c>
      <c r="K51" s="75">
        <f t="shared" si="14"/>
        <v>292</v>
      </c>
      <c r="L51" s="66">
        <f>IFERROR(F51/G51-1,"n/a")</f>
        <v>0.25454545454545463</v>
      </c>
      <c r="M51" s="66">
        <f>IFERROR(F51/H51-1,"n/a")</f>
        <v>0.47256097560975618</v>
      </c>
      <c r="N51" s="66">
        <f>IFERROR(F51/I51-1,"n/a")</f>
        <v>68</v>
      </c>
      <c r="O51" s="66">
        <f>IFERROR(F51/J51-1,"n/a")</f>
        <v>10.5</v>
      </c>
      <c r="P51" s="62">
        <f>IFERROR(F51/K51-1,"n/a")</f>
        <v>0.65410958904109595</v>
      </c>
      <c r="Q51" s="75">
        <f t="shared" ref="Q51:V52" si="15">Q37+Q40+Q43+Q46+Q49</f>
        <v>483</v>
      </c>
      <c r="R51" s="75">
        <f t="shared" si="15"/>
        <v>385</v>
      </c>
      <c r="S51" s="75">
        <f>S37+S40+S43+S46+S49</f>
        <v>328</v>
      </c>
      <c r="T51" s="75">
        <f t="shared" si="15"/>
        <v>7</v>
      </c>
      <c r="U51" s="75">
        <f t="shared" si="15"/>
        <v>42</v>
      </c>
      <c r="V51" s="75">
        <f t="shared" si="15"/>
        <v>292</v>
      </c>
      <c r="W51" s="66">
        <f t="shared" si="13"/>
        <v>0.25454545454545463</v>
      </c>
      <c r="X51" s="66">
        <f t="shared" si="13"/>
        <v>0.17378048780487809</v>
      </c>
      <c r="Y51" s="66">
        <f>IFERROR(R51/T51-1,"n/a")</f>
        <v>54</v>
      </c>
      <c r="Z51" s="66">
        <f t="shared" ref="Z51:Z52" si="16">IFERROR(R51/U51-1,"n/a")</f>
        <v>8.1666666666666661</v>
      </c>
      <c r="AA51" s="62">
        <f>IFERROR(R51/V51-1,"n/a")</f>
        <v>0.31849315068493156</v>
      </c>
      <c r="AB51" s="66"/>
      <c r="AC51" s="46">
        <f t="shared" ref="AC51:AE52" si="17">AC37+AC40+AC43+AC46+AC49</f>
        <v>3856</v>
      </c>
      <c r="AD51" s="46">
        <f t="shared" si="17"/>
        <v>1673</v>
      </c>
      <c r="AE51" s="46">
        <f t="shared" si="17"/>
        <v>669</v>
      </c>
      <c r="AF51" s="80">
        <f>AF37+AF40+AF43+AF46+AF49</f>
        <v>3241</v>
      </c>
      <c r="AH51" s="123"/>
    </row>
    <row r="52" spans="3:34" s="124" customFormat="1" ht="11.4" thickTop="1" thickBot="1">
      <c r="C52" s="38" t="s">
        <v>13</v>
      </c>
      <c r="D52" s="39"/>
      <c r="E52" s="40"/>
      <c r="F52" s="76">
        <f>F38+F41+F44+F47+F50</f>
        <v>1294513</v>
      </c>
      <c r="G52" s="76">
        <f>G38+G41+G44+G47+G50</f>
        <v>978362</v>
      </c>
      <c r="H52" s="76">
        <f t="shared" si="14"/>
        <v>507465</v>
      </c>
      <c r="I52" s="76">
        <f t="shared" si="14"/>
        <v>6002</v>
      </c>
      <c r="J52" s="76">
        <f t="shared" si="14"/>
        <v>0</v>
      </c>
      <c r="K52" s="76">
        <f t="shared" si="14"/>
        <v>791238</v>
      </c>
      <c r="L52" s="67">
        <f>IFERROR(F52/G52-1,"n/a")</f>
        <v>0.32314317195475706</v>
      </c>
      <c r="M52" s="67">
        <f>IFERROR(F52/H52-1,"n/a")</f>
        <v>1.5509404589479079</v>
      </c>
      <c r="N52" s="67">
        <f>IFERROR(F52/I52-1,"n/a")</f>
        <v>214.68027324225258</v>
      </c>
      <c r="O52" s="67" t="str">
        <f>IFERROR(F52/J52-1,"n/a")</f>
        <v>n/a</v>
      </c>
      <c r="P52" s="63">
        <f>IFERROR(F52/K52-1,"n/a")</f>
        <v>0.63606019933319691</v>
      </c>
      <c r="Q52" s="76">
        <f t="shared" si="15"/>
        <v>1294513</v>
      </c>
      <c r="R52" s="76">
        <f t="shared" si="15"/>
        <v>978362</v>
      </c>
      <c r="S52" s="76">
        <f t="shared" si="15"/>
        <v>507465</v>
      </c>
      <c r="T52" s="76">
        <f t="shared" si="15"/>
        <v>6002</v>
      </c>
      <c r="U52" s="76">
        <f t="shared" si="15"/>
        <v>0</v>
      </c>
      <c r="V52" s="76">
        <f t="shared" si="15"/>
        <v>791238</v>
      </c>
      <c r="W52" s="67">
        <f t="shared" si="13"/>
        <v>0.32314317195475706</v>
      </c>
      <c r="X52" s="67">
        <f t="shared" si="13"/>
        <v>0.9279398579212359</v>
      </c>
      <c r="Y52" s="118">
        <f>IFERROR(R52/T52-1,"n/a")</f>
        <v>162.00599800066644</v>
      </c>
      <c r="Z52" s="118" t="str">
        <f t="shared" si="16"/>
        <v>n/a</v>
      </c>
      <c r="AA52" s="119">
        <f>IFERROR(R52/V52-1,"n/a")</f>
        <v>0.23649521382946714</v>
      </c>
      <c r="AB52" s="118"/>
      <c r="AC52" s="47">
        <f t="shared" si="17"/>
        <v>9237323</v>
      </c>
      <c r="AD52" s="47">
        <f t="shared" si="17"/>
        <v>2410085</v>
      </c>
      <c r="AE52" s="47">
        <f t="shared" si="17"/>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zoomScale="75" zoomScaleNormal="75" workbookViewId="0">
      <selection activeCell="R37" sqref="R37"/>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282</v>
      </c>
      <c r="G13" s="71">
        <v>181</v>
      </c>
      <c r="H13" s="71">
        <v>204</v>
      </c>
      <c r="I13" s="71">
        <v>0</v>
      </c>
      <c r="J13" s="71">
        <v>147</v>
      </c>
      <c r="K13" s="71">
        <v>170</v>
      </c>
      <c r="L13" s="64">
        <f>IFERROR(F13/G13-1,"n/a")</f>
        <v>0.55801104972375692</v>
      </c>
      <c r="M13" s="64">
        <f>IFERROR(F13/H13-1,"n/a")</f>
        <v>0.38235294117647056</v>
      </c>
      <c r="N13" s="64" t="str">
        <f>IFERROR(F13/I13-1,"n/a")</f>
        <v>n/a</v>
      </c>
      <c r="O13" s="64">
        <f>IFERROR(F13/J13-1,"n/a")</f>
        <v>0.91836734693877542</v>
      </c>
      <c r="P13" s="60">
        <f>IFERROR(F13/K13-1,"n/a")</f>
        <v>0.65882352941176481</v>
      </c>
      <c r="Q13" s="68">
        <v>703</v>
      </c>
      <c r="R13" s="68">
        <v>530</v>
      </c>
      <c r="S13" s="68">
        <v>530</v>
      </c>
      <c r="T13" s="68">
        <v>0</v>
      </c>
      <c r="U13" s="68">
        <v>509</v>
      </c>
      <c r="V13" s="68">
        <v>516</v>
      </c>
      <c r="W13" s="64">
        <f>IFERROR(Q13/R13-1,"n/a")</f>
        <v>0.32641509433962268</v>
      </c>
      <c r="X13" s="64">
        <f>IFERROR(Q13/S13-1,"n/a")</f>
        <v>0.32641509433962268</v>
      </c>
      <c r="Y13" s="64" t="str">
        <f>IFERROR(Q13/T13-1,"n/a")</f>
        <v>n/a</v>
      </c>
      <c r="Z13" s="64">
        <f>IFERROR(Q13/U13-1,"n/a")</f>
        <v>0.38113948919449903</v>
      </c>
      <c r="AA13" s="60">
        <f>IFERROR(Q13/V13-1,"n/a")</f>
        <v>0.36240310077519378</v>
      </c>
      <c r="AB13" s="68">
        <v>1630</v>
      </c>
      <c r="AC13" s="68">
        <v>1486</v>
      </c>
      <c r="AD13" s="68">
        <v>522</v>
      </c>
      <c r="AE13" s="68">
        <v>551</v>
      </c>
      <c r="AF13" s="136">
        <v>1591</v>
      </c>
      <c r="AG13" s="123"/>
      <c r="AH13" s="123"/>
    </row>
    <row r="14" spans="1:34" s="124" customFormat="1" ht="10.8">
      <c r="A14" s="123"/>
      <c r="B14" s="128"/>
      <c r="C14" s="33"/>
      <c r="D14" s="26" t="s">
        <v>11</v>
      </c>
      <c r="E14" s="32"/>
      <c r="F14" s="71">
        <v>854103</v>
      </c>
      <c r="G14" s="71">
        <v>565574</v>
      </c>
      <c r="H14" s="71">
        <v>344501</v>
      </c>
      <c r="I14" s="71">
        <v>0</v>
      </c>
      <c r="J14" s="71">
        <v>196286</v>
      </c>
      <c r="K14" s="71">
        <v>500596</v>
      </c>
      <c r="L14" s="64">
        <f>IFERROR(F14/G14-1,"n/a")</f>
        <v>0.51015251761926828</v>
      </c>
      <c r="M14" s="64">
        <f>IFERROR(F14/H14-1,"n/a")</f>
        <v>1.4792467946392027</v>
      </c>
      <c r="N14" s="64" t="str">
        <f>IFERROR(F14/I14-1,"n/a")</f>
        <v>n/a</v>
      </c>
      <c r="O14" s="64">
        <f>IFERROR(F14/J14-1,"n/a")</f>
        <v>3.3513189937132548</v>
      </c>
      <c r="P14" s="60">
        <f>IFERROR(F14/K14-1,"n/a")</f>
        <v>0.70617224268671741</v>
      </c>
      <c r="Q14" s="68">
        <v>2150242</v>
      </c>
      <c r="R14" s="68">
        <v>1538184</v>
      </c>
      <c r="S14" s="68">
        <v>759658</v>
      </c>
      <c r="T14" s="68">
        <v>0</v>
      </c>
      <c r="U14" s="68">
        <v>1092884</v>
      </c>
      <c r="V14" s="68">
        <v>1451104</v>
      </c>
      <c r="W14" s="64">
        <f>IFERROR(Q14/R14-1,"n/a")</f>
        <v>0.39790948287070993</v>
      </c>
      <c r="X14" s="64">
        <f>IFERROR(Q14/S14-1,"n/a")</f>
        <v>1.8305395322632028</v>
      </c>
      <c r="Y14" s="64" t="str">
        <f>IFERROR(Q14/T14-1,"n/a")</f>
        <v>n/a</v>
      </c>
      <c r="Z14" s="64">
        <f>IFERROR(Q14/U14-1,"n/a")</f>
        <v>0.96749334787589536</v>
      </c>
      <c r="AA14" s="60">
        <f>IFERROR(Q14/V14-1,"n/a")</f>
        <v>0.48179730742937799</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17</v>
      </c>
      <c r="G16" s="71">
        <v>16</v>
      </c>
      <c r="H16" s="71">
        <v>26</v>
      </c>
      <c r="I16" s="71">
        <v>5</v>
      </c>
      <c r="J16" s="71">
        <v>1</v>
      </c>
      <c r="K16" s="71">
        <v>10</v>
      </c>
      <c r="L16" s="64">
        <f>IFERROR(F16/G16-1,"n/a")</f>
        <v>6.25E-2</v>
      </c>
      <c r="M16" s="64">
        <f>IFERROR(F16/H16-1,"n/a")</f>
        <v>-0.34615384615384615</v>
      </c>
      <c r="N16" s="64">
        <f>IFERROR(F16/I16-1,"n/a")</f>
        <v>2.4</v>
      </c>
      <c r="O16" s="64">
        <f>IFERROR(F16/J16-1,"n/a")</f>
        <v>16</v>
      </c>
      <c r="P16" s="60">
        <f>IFERROR(F16/K16-1,"n/a")</f>
        <v>0.7</v>
      </c>
      <c r="Q16" s="68">
        <v>36</v>
      </c>
      <c r="R16" s="68">
        <v>27</v>
      </c>
      <c r="S16" s="68">
        <v>36</v>
      </c>
      <c r="T16" s="68">
        <v>12</v>
      </c>
      <c r="U16" s="68">
        <v>10</v>
      </c>
      <c r="V16" s="68">
        <v>23</v>
      </c>
      <c r="W16" s="64">
        <f>IFERROR(Q16/R16-1,"n/a")</f>
        <v>0.33333333333333326</v>
      </c>
      <c r="X16" s="64">
        <f>IFERROR(Q16/S16-1,"n/a")</f>
        <v>0</v>
      </c>
      <c r="Y16" s="64">
        <f>IFERROR(Q16/T16-1,"n/a")</f>
        <v>2</v>
      </c>
      <c r="Z16" s="64">
        <f>IFERROR(Q16/U16-1,"n/a")</f>
        <v>2.6</v>
      </c>
      <c r="AA16" s="60">
        <f>IFERROR(Q16/V16-1,"n/a")</f>
        <v>0.56521739130434789</v>
      </c>
      <c r="AB16" s="68">
        <v>575</v>
      </c>
      <c r="AC16" s="68">
        <v>572</v>
      </c>
      <c r="AD16" s="68">
        <v>202</v>
      </c>
      <c r="AE16" s="68">
        <v>54</v>
      </c>
      <c r="AF16" s="136">
        <v>586</v>
      </c>
      <c r="AG16" s="123"/>
      <c r="AH16" s="123"/>
    </row>
    <row r="17" spans="1:34" s="124" customFormat="1" ht="10.8">
      <c r="A17" s="123"/>
      <c r="B17" s="128"/>
      <c r="C17" s="33"/>
      <c r="D17" s="26" t="s">
        <v>11</v>
      </c>
      <c r="E17" s="32"/>
      <c r="F17" s="71">
        <v>54338</v>
      </c>
      <c r="G17" s="71">
        <v>43135</v>
      </c>
      <c r="H17" s="71">
        <v>28377</v>
      </c>
      <c r="I17" s="71">
        <v>4146</v>
      </c>
      <c r="J17" s="71">
        <v>565</v>
      </c>
      <c r="K17" s="71">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v>128872</v>
      </c>
      <c r="R17" s="68">
        <v>83055</v>
      </c>
      <c r="S17" s="68">
        <v>36508</v>
      </c>
      <c r="T17" s="68">
        <v>10103</v>
      </c>
      <c r="U17" s="68">
        <v>41113</v>
      </c>
      <c r="V17" s="68">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21</v>
      </c>
      <c r="G19" s="71">
        <v>17</v>
      </c>
      <c r="H19" s="71">
        <v>6</v>
      </c>
      <c r="I19" s="71">
        <v>0</v>
      </c>
      <c r="J19" s="71">
        <v>2</v>
      </c>
      <c r="K19" s="71">
        <v>5</v>
      </c>
      <c r="L19" s="64">
        <f>IFERROR(F19/G19-1,"n/a")</f>
        <v>0.23529411764705888</v>
      </c>
      <c r="M19" s="64">
        <f>IFERROR(F19/H19-1,"n/a")</f>
        <v>2.5</v>
      </c>
      <c r="N19" s="64" t="str">
        <f>IFERROR(F19/I19-1,"n/a")</f>
        <v>n/a</v>
      </c>
      <c r="O19" s="64">
        <f>IFERROR(F19/J19-1,"n/a")</f>
        <v>9.5</v>
      </c>
      <c r="P19" s="60">
        <f>IFERROR(F19/K19-1,"n/a")</f>
        <v>3.2</v>
      </c>
      <c r="Q19" s="68">
        <v>27</v>
      </c>
      <c r="R19" s="68">
        <v>23</v>
      </c>
      <c r="S19" s="68">
        <v>12</v>
      </c>
      <c r="T19" s="68">
        <v>0</v>
      </c>
      <c r="U19" s="68">
        <v>3</v>
      </c>
      <c r="V19" s="68">
        <v>6</v>
      </c>
      <c r="W19" s="64">
        <f>IFERROR(Q19/R19-1,"n/a")</f>
        <v>0.17391304347826098</v>
      </c>
      <c r="X19" s="64">
        <f>IFERROR(Q19/S19-1,"n/a")</f>
        <v>1.25</v>
      </c>
      <c r="Y19" s="64" t="str">
        <f>IFERROR(Q19/T19-1,"n/a")</f>
        <v>n/a</v>
      </c>
      <c r="Z19" s="64">
        <f>IFERROR(Q19/U19-1,"n/a")</f>
        <v>8</v>
      </c>
      <c r="AA19" s="60">
        <f>IFERROR(Q19/V19-1,"n/a")</f>
        <v>3.5</v>
      </c>
      <c r="AB19" s="68">
        <v>708</v>
      </c>
      <c r="AC19" s="68">
        <v>658</v>
      </c>
      <c r="AD19" s="68">
        <v>47</v>
      </c>
      <c r="AE19" s="68">
        <v>9</v>
      </c>
      <c r="AF19" s="136">
        <v>290</v>
      </c>
      <c r="AG19" s="123"/>
      <c r="AH19" s="123"/>
    </row>
    <row r="20" spans="1:34" s="124" customFormat="1" ht="10.8">
      <c r="A20" s="123"/>
      <c r="B20" s="128"/>
      <c r="C20" s="33"/>
      <c r="D20" s="26" t="s">
        <v>11</v>
      </c>
      <c r="E20" s="32"/>
      <c r="F20" s="71">
        <v>31321</v>
      </c>
      <c r="G20" s="71">
        <v>14734</v>
      </c>
      <c r="H20" s="71">
        <v>1346</v>
      </c>
      <c r="I20" s="71">
        <v>0</v>
      </c>
      <c r="J20" s="71">
        <v>887</v>
      </c>
      <c r="K20" s="71">
        <v>4876</v>
      </c>
      <c r="L20" s="64">
        <f>IFERROR(F20/G20-1,"n/a")</f>
        <v>1.1257635401113073</v>
      </c>
      <c r="M20" s="64">
        <f>IFERROR(F20/H20-1,"n/a")</f>
        <v>22.269687964338782</v>
      </c>
      <c r="N20" s="64" t="str">
        <f>IFERROR(F20/I20-1,"n/a")</f>
        <v>n/a</v>
      </c>
      <c r="O20" s="64">
        <f>IFERROR(F20/J20-1,"n/a")</f>
        <v>34.311161217587376</v>
      </c>
      <c r="P20" s="60">
        <f>IFERROR(F20/K20-1,"n/a")</f>
        <v>5.4235028712059066</v>
      </c>
      <c r="Q20" s="68">
        <v>39741</v>
      </c>
      <c r="R20" s="68">
        <v>20846</v>
      </c>
      <c r="S20" s="68">
        <v>3085</v>
      </c>
      <c r="T20" s="68">
        <v>0</v>
      </c>
      <c r="U20" s="68">
        <v>1753</v>
      </c>
      <c r="V20" s="68">
        <v>6484</v>
      </c>
      <c r="W20" s="64">
        <f>IFERROR(Q20/R20-1,"n/a")</f>
        <v>0.90640890338674085</v>
      </c>
      <c r="X20" s="64">
        <f>IFERROR(Q20/S20-1,"n/a")</f>
        <v>11.882009724473258</v>
      </c>
      <c r="Y20" s="64" t="str">
        <f>IFERROR(Q20/T20-1,"n/a")</f>
        <v>n/a</v>
      </c>
      <c r="Z20" s="64">
        <f>IFERROR(Q20/U20-1,"n/a")</f>
        <v>21.670279520821449</v>
      </c>
      <c r="AA20" s="60">
        <f>IFERROR(Q20/V20-1,"n/a")</f>
        <v>5.1290869833436155</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87</v>
      </c>
      <c r="G22" s="71">
        <v>108</v>
      </c>
      <c r="H22" s="71">
        <v>24</v>
      </c>
      <c r="I22" s="71">
        <v>0</v>
      </c>
      <c r="J22" s="71">
        <v>10</v>
      </c>
      <c r="K22" s="71">
        <v>44</v>
      </c>
      <c r="L22" s="64">
        <f>IFERROR(F22/G22-1,"n/a")</f>
        <v>-0.19444444444444442</v>
      </c>
      <c r="M22" s="64">
        <f>IFERROR(F22/H22-1,"n/a")</f>
        <v>2.625</v>
      </c>
      <c r="N22" s="64" t="str">
        <f>IFERROR(F22/I22-1,"n/a")</f>
        <v>n/a</v>
      </c>
      <c r="O22" s="64">
        <f>IFERROR(F22/J22-1,"n/a")</f>
        <v>7.6999999999999993</v>
      </c>
      <c r="P22" s="60">
        <f>IFERROR(F22/K22-1,"n/a")</f>
        <v>0.97727272727272729</v>
      </c>
      <c r="Q22" s="68">
        <v>259</v>
      </c>
      <c r="R22" s="68">
        <v>287</v>
      </c>
      <c r="S22" s="68">
        <v>53</v>
      </c>
      <c r="T22" s="68">
        <v>0</v>
      </c>
      <c r="U22" s="68">
        <v>43</v>
      </c>
      <c r="V22" s="68">
        <v>89</v>
      </c>
      <c r="W22" s="64">
        <f>IFERROR(Q22/R22-1,"n/a")</f>
        <v>-9.7560975609756073E-2</v>
      </c>
      <c r="X22" s="64">
        <f>IFERROR(Q22/S22-1,"n/a")</f>
        <v>3.8867924528301883</v>
      </c>
      <c r="Y22" s="64" t="str">
        <f>IFERROR(Q22/T22-1,"n/a")</f>
        <v>n/a</v>
      </c>
      <c r="Z22" s="64">
        <f>IFERROR(Q22/U22-1,"n/a")</f>
        <v>5.0232558139534884</v>
      </c>
      <c r="AA22" s="60">
        <f>IFERROR(Q22/V22-1,"n/a")</f>
        <v>1.9101123595505616</v>
      </c>
      <c r="AB22" s="68">
        <v>1500</v>
      </c>
      <c r="AC22" s="68">
        <v>895</v>
      </c>
      <c r="AD22" s="68">
        <v>283</v>
      </c>
      <c r="AE22" s="68">
        <v>43</v>
      </c>
      <c r="AF22" s="136">
        <v>827</v>
      </c>
      <c r="AG22" s="123"/>
      <c r="AH22" s="123"/>
    </row>
    <row r="23" spans="1:34" s="124" customFormat="1" ht="10.8">
      <c r="A23" s="123"/>
      <c r="B23" s="128"/>
      <c r="C23" s="33"/>
      <c r="D23" s="26" t="s">
        <v>11</v>
      </c>
      <c r="E23" s="32"/>
      <c r="F23" s="71">
        <v>316617</v>
      </c>
      <c r="G23" s="71">
        <v>297870</v>
      </c>
      <c r="H23" s="71">
        <v>32594</v>
      </c>
      <c r="I23" s="71">
        <v>0</v>
      </c>
      <c r="J23" s="71">
        <v>28535</v>
      </c>
      <c r="K23" s="71">
        <v>117674</v>
      </c>
      <c r="L23" s="64">
        <f>IFERROR(F23/G23-1,"n/a")</f>
        <v>6.2936851646691494E-2</v>
      </c>
      <c r="M23" s="64">
        <f>IFERROR(F23/H23-1,"n/a")</f>
        <v>8.7139657605694296</v>
      </c>
      <c r="N23" s="64" t="str">
        <f>IFERROR(F23/I23-1,"n/a")</f>
        <v>n/a</v>
      </c>
      <c r="O23" s="64">
        <f>IFERROR(F23/J23-1,"n/a")</f>
        <v>10.095742071140704</v>
      </c>
      <c r="P23" s="60">
        <f>IFERROR(F23/K23-1,"n/a")</f>
        <v>1.690628346108741</v>
      </c>
      <c r="Q23" s="68">
        <v>913055</v>
      </c>
      <c r="R23" s="68">
        <v>836274</v>
      </c>
      <c r="S23" s="68">
        <v>68454</v>
      </c>
      <c r="T23" s="68">
        <v>0</v>
      </c>
      <c r="U23" s="68">
        <v>140552</v>
      </c>
      <c r="V23" s="68">
        <v>251900</v>
      </c>
      <c r="W23" s="64">
        <f>IFERROR(Q23/R23-1,"n/a")</f>
        <v>9.1813209546153463E-2</v>
      </c>
      <c r="X23" s="64">
        <f>IFERROR(Q23/S23-1,"n/a")</f>
        <v>12.338227130627867</v>
      </c>
      <c r="Y23" s="64" t="str">
        <f>IFERROR(Q23/T23-1,"n/a")</f>
        <v>n/a</v>
      </c>
      <c r="Z23" s="64">
        <f>IFERROR(Q23/U23-1,"n/a")</f>
        <v>5.4962078092094027</v>
      </c>
      <c r="AA23" s="60">
        <f>IFERROR(Q23/V23-1,"n/a")</f>
        <v>2.6246724890829696</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v>0</v>
      </c>
      <c r="R25" s="68">
        <v>0</v>
      </c>
      <c r="S25" s="68">
        <v>0</v>
      </c>
      <c r="T25" s="68">
        <v>0</v>
      </c>
      <c r="U25" s="68">
        <v>0</v>
      </c>
      <c r="V25" s="68">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v>0</v>
      </c>
      <c r="R26" s="68">
        <v>0</v>
      </c>
      <c r="S26" s="68">
        <v>0</v>
      </c>
      <c r="T26" s="68">
        <v>0</v>
      </c>
      <c r="U26" s="68">
        <v>0</v>
      </c>
      <c r="V26" s="68">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'Feb-24'!R37+F37</f>
        <v>1803</v>
      </c>
      <c r="S37" s="74">
        <f>'Feb-24'!S37+'Mar-24'!G37</f>
        <v>1486</v>
      </c>
      <c r="T37" s="74">
        <f>'Feb-24'!T37+'Mar-24'!H37</f>
        <v>1045</v>
      </c>
      <c r="U37" s="74">
        <f>'Feb-24'!U37+'Mar-24'!I37</f>
        <v>42</v>
      </c>
      <c r="V37" s="74">
        <f>'Feb-24'!V37+'Mar-24'!J37</f>
        <v>1577</v>
      </c>
      <c r="W37" s="64"/>
      <c r="X37" s="120">
        <f>IFERROR(R37/S37-1,"n/a")</f>
        <v>0.21332436069986538</v>
      </c>
      <c r="Y37" s="120">
        <f>IFERROR(R37/T37-1,"n/a")</f>
        <v>0.7253588516746412</v>
      </c>
      <c r="Z37" s="120">
        <f>IFERROR(R37/U37-1,"n/a")</f>
        <v>41.928571428571431</v>
      </c>
      <c r="AA37" s="121">
        <f>IFERROR(R37/V37-1,"n/a")</f>
        <v>0.14331008243500309</v>
      </c>
      <c r="AB37" s="150"/>
      <c r="AC37" s="89">
        <v>1486</v>
      </c>
      <c r="AD37" s="89">
        <v>1052</v>
      </c>
      <c r="AE37" s="70">
        <v>551</v>
      </c>
      <c r="AF37" s="78">
        <v>1584</v>
      </c>
      <c r="AH37" s="123"/>
    </row>
    <row r="38" spans="1:34" s="124" customFormat="1" ht="10.199999999999999">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'Feb-24'!R38+F38</f>
        <v>5844595</v>
      </c>
      <c r="S38" s="74">
        <f>'Feb-24'!S38+'Mar-24'!G38</f>
        <v>4370939</v>
      </c>
      <c r="T38" s="74">
        <f>'Feb-24'!T38+'Mar-24'!H38</f>
        <v>1522859</v>
      </c>
      <c r="U38" s="74">
        <f>'Feb-24'!U38+'Mar-24'!I38</f>
        <v>0</v>
      </c>
      <c r="V38" s="74">
        <f>'Feb-24'!V38+'Mar-24'!J38</f>
        <v>4212856</v>
      </c>
      <c r="W38" s="64"/>
      <c r="X38" s="120">
        <f>IFERROR(R38/S38-1,"n/a")</f>
        <v>0.3371486081137256</v>
      </c>
      <c r="Y38" s="120">
        <f>IFERROR(R38/T38-1,"n/a")</f>
        <v>2.8379094847257691</v>
      </c>
      <c r="Z38" s="120" t="str">
        <f>IFERROR(R38/U38-1,"n/a")</f>
        <v>n/a</v>
      </c>
      <c r="AA38" s="121">
        <f>IFERROR(R38/V38-1,"n/a")</f>
        <v>0.38732370629330792</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'Feb-24'!R40+F40</f>
        <v>582</v>
      </c>
      <c r="S40" s="74">
        <f>'Feb-24'!S40+'Mar-24'!G40</f>
        <v>563</v>
      </c>
      <c r="T40" s="74">
        <f>'Feb-24'!T40+'Mar-24'!H40</f>
        <v>228</v>
      </c>
      <c r="U40" s="74">
        <f>'Feb-24'!U40+'Mar-24'!I40</f>
        <v>56</v>
      </c>
      <c r="V40" s="74">
        <f>'Feb-24'!V40+'Mar-24'!J40</f>
        <v>580</v>
      </c>
      <c r="W40" s="64"/>
      <c r="X40" s="120">
        <f>IFERROR(R40/S40-1,"n/a")</f>
        <v>3.3747779751332141E-2</v>
      </c>
      <c r="Y40" s="120">
        <f>IFERROR(R40/T40-1,"n/a")</f>
        <v>1.5526315789473686</v>
      </c>
      <c r="Z40" s="120">
        <f>IFERROR(R40/U40-1,"n/a")</f>
        <v>9.3928571428571423</v>
      </c>
      <c r="AA40" s="121">
        <f>IFERROR(R40/V40-1,"n/a")</f>
        <v>3.4482758620688614E-3</v>
      </c>
      <c r="AB40" s="150"/>
      <c r="AC40" s="89">
        <v>563</v>
      </c>
      <c r="AD40" s="89">
        <v>226</v>
      </c>
      <c r="AE40" s="70">
        <v>66</v>
      </c>
      <c r="AF40" s="78">
        <v>573</v>
      </c>
      <c r="AH40" s="123"/>
    </row>
    <row r="41" spans="1:34" s="124" customFormat="1" ht="10.199999999999999">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'Feb-24'!R41+F41</f>
        <v>1706502</v>
      </c>
      <c r="S41" s="74">
        <f>'Feb-24'!S41+'Mar-24'!G41</f>
        <v>1012510</v>
      </c>
      <c r="T41" s="74">
        <f>'Feb-24'!T41+'Mar-24'!H41</f>
        <v>328940</v>
      </c>
      <c r="U41" s="74">
        <f>'Feb-24'!U41+'Mar-24'!I41</f>
        <v>39665</v>
      </c>
      <c r="V41" s="74">
        <f>'Feb-24'!V41+'Mar-24'!J41</f>
        <v>1359272</v>
      </c>
      <c r="W41" s="64"/>
      <c r="X41" s="120">
        <f>IFERROR(R41/S41-1,"n/a")</f>
        <v>0.6854174279760199</v>
      </c>
      <c r="Y41" s="120">
        <f>IFERROR(R41/T41-1,"n/a")</f>
        <v>4.1878822885632641</v>
      </c>
      <c r="Z41" s="120">
        <f>IFERROR(R41/U41-1,"n/a")</f>
        <v>42.022866506996095</v>
      </c>
      <c r="AA41" s="121">
        <f>IFERROR(R41/V41-1,"n/a")</f>
        <v>0.25545291891541932</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'Feb-24'!R43+F43</f>
        <v>712</v>
      </c>
      <c r="S43" s="74">
        <f>'Feb-24'!S43+'Mar-24'!G43</f>
        <v>669</v>
      </c>
      <c r="T43" s="74">
        <f>'Feb-24'!T43+'Mar-24'!H43</f>
        <v>59</v>
      </c>
      <c r="U43" s="74">
        <f>'Feb-24'!U43+'Mar-24'!I43</f>
        <v>7</v>
      </c>
      <c r="V43" s="74">
        <f>'Feb-24'!V43+'Mar-24'!J43</f>
        <v>287</v>
      </c>
      <c r="W43" s="64"/>
      <c r="X43" s="120">
        <f>IFERROR(R43/S43-1,"n/a")</f>
        <v>6.427503736920781E-2</v>
      </c>
      <c r="Y43" s="120">
        <f>IFERROR(R43/T43-1,"n/a")</f>
        <v>11.067796610169491</v>
      </c>
      <c r="Z43" s="120">
        <f>IFERROR(R43/U43-1,"n/a")</f>
        <v>100.71428571428571</v>
      </c>
      <c r="AA43" s="121">
        <f>IFERROR(R43/V43-1,"n/a")</f>
        <v>1.480836236933798</v>
      </c>
      <c r="AB43" s="150"/>
      <c r="AC43" s="89">
        <v>669</v>
      </c>
      <c r="AD43" s="89">
        <v>59</v>
      </c>
      <c r="AE43" s="70">
        <v>9</v>
      </c>
      <c r="AF43" s="78">
        <v>287</v>
      </c>
      <c r="AH43" s="123"/>
    </row>
    <row r="44" spans="1:34" s="124" customFormat="1" ht="10.199999999999999">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'Feb-24'!R44+F44</f>
        <v>1296421</v>
      </c>
      <c r="S44" s="74">
        <f>'Feb-24'!S44+'Mar-24'!G44</f>
        <v>905256</v>
      </c>
      <c r="T44" s="74">
        <f>'Feb-24'!T44+'Mar-24'!H44</f>
        <v>20626</v>
      </c>
      <c r="U44" s="74">
        <f>'Feb-24'!U44+'Mar-24'!I44</f>
        <v>8294</v>
      </c>
      <c r="V44" s="74">
        <f>'Feb-24'!V44+'Mar-24'!J44</f>
        <v>581199</v>
      </c>
      <c r="W44" s="64"/>
      <c r="X44" s="120">
        <f>IFERROR(R44/S44-1,"n/a")</f>
        <v>0.43210428873158535</v>
      </c>
      <c r="Y44" s="120">
        <f>IFERROR(R44/T44-1,"n/a")</f>
        <v>61.853728304082225</v>
      </c>
      <c r="Z44" s="120">
        <f>IFERROR(R44/U44-1,"n/a")</f>
        <v>155.30829515312274</v>
      </c>
      <c r="AA44" s="121">
        <f>IFERROR(R44/V44-1,"n/a")</f>
        <v>1.2305974373665474</v>
      </c>
      <c r="AB44" s="150"/>
      <c r="AC44" s="82">
        <f>709768+195488</f>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'Feb-24'!R46+F46</f>
        <v>1471</v>
      </c>
      <c r="S46" s="74">
        <f>'Feb-24'!S46+'Mar-24'!G46</f>
        <v>1125</v>
      </c>
      <c r="T46" s="74">
        <f>'Feb-24'!T46+'Mar-24'!H46</f>
        <v>336</v>
      </c>
      <c r="U46" s="74">
        <f>'Feb-24'!U46+'Mar-24'!I46</f>
        <v>0</v>
      </c>
      <c r="V46" s="74">
        <f>'Feb-24'!V46+'Mar-24'!J46</f>
        <v>781</v>
      </c>
      <c r="W46" s="64"/>
      <c r="X46" s="120">
        <f>IFERROR(R46/S46-1,"n/a")</f>
        <v>0.30755555555555558</v>
      </c>
      <c r="Y46" s="120">
        <f>IFERROR(R46/T46-1,"n/a")</f>
        <v>3.3779761904761907</v>
      </c>
      <c r="Z46" s="120" t="str">
        <f>IFERROR(R46/U46-1,"n/a")</f>
        <v>n/a</v>
      </c>
      <c r="AA46" s="121">
        <f>IFERROR(R46/V46-1,"n/a")</f>
        <v>0.88348271446862991</v>
      </c>
      <c r="AB46" s="150"/>
      <c r="AC46" s="89">
        <v>1129</v>
      </c>
      <c r="AD46" s="89">
        <v>336</v>
      </c>
      <c r="AE46" s="84">
        <v>43</v>
      </c>
      <c r="AF46" s="78">
        <v>781</v>
      </c>
      <c r="AH46" s="123"/>
    </row>
    <row r="47" spans="1:34" s="124" customFormat="1" ht="10.199999999999999">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'Feb-24'!R47+F47</f>
        <v>4517247</v>
      </c>
      <c r="S47" s="74">
        <f>'Feb-24'!S47+'Mar-24'!G47</f>
        <v>2927070</v>
      </c>
      <c r="T47" s="74">
        <f>'Feb-24'!T47+'Mar-24'!H47</f>
        <v>533563</v>
      </c>
      <c r="U47" s="74">
        <f>'Feb-24'!U47+'Mar-24'!I47</f>
        <v>0</v>
      </c>
      <c r="V47" s="74">
        <f>'Feb-24'!V47+'Mar-24'!J47</f>
        <v>2441594</v>
      </c>
      <c r="W47" s="64"/>
      <c r="X47" s="120">
        <f>IFERROR(R47/S47-1,"n/a")</f>
        <v>0.54326579138865827</v>
      </c>
      <c r="Y47" s="120">
        <f>IFERROR(R47/T47-1,"n/a")</f>
        <v>7.4661923709102762</v>
      </c>
      <c r="Z47" s="120" t="str">
        <f>IFERROR(R47/U47-1,"n/a")</f>
        <v>n/a</v>
      </c>
      <c r="AA47" s="121">
        <f>IFERROR(R47/V47-1,"n/a")</f>
        <v>0.85012209237080372</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'Feb-24'!R49+F49</f>
        <v>21</v>
      </c>
      <c r="S49" s="74">
        <f>'Feb-24'!S49+'Mar-24'!G49</f>
        <v>9</v>
      </c>
      <c r="T49" s="74">
        <v>0</v>
      </c>
      <c r="U49" s="74">
        <v>0</v>
      </c>
      <c r="V49" s="74">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'Feb-24'!R50+F50</f>
        <v>38626</v>
      </c>
      <c r="S50" s="74">
        <f>'Feb-24'!S50+'Mar-24'!G50</f>
        <v>15637</v>
      </c>
      <c r="T50" s="74">
        <v>0</v>
      </c>
      <c r="U50" s="74">
        <v>0</v>
      </c>
      <c r="V50" s="74">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4589</v>
      </c>
      <c r="S51" s="75">
        <f>S37+S40+S43+S46+S49</f>
        <v>3852</v>
      </c>
      <c r="T51" s="75">
        <f t="shared" si="9"/>
        <v>1668</v>
      </c>
      <c r="U51" s="75">
        <f t="shared" si="9"/>
        <v>105</v>
      </c>
      <c r="V51" s="75">
        <f t="shared" si="9"/>
        <v>3241</v>
      </c>
      <c r="W51" s="66"/>
      <c r="X51" s="66">
        <f>IFERROR(R51/S51-1,"n/a")</f>
        <v>0.19132917964693674</v>
      </c>
      <c r="Y51" s="66">
        <f>IFERROR(R51/T51-1,"n/a")</f>
        <v>1.7511990407673861</v>
      </c>
      <c r="Z51" s="66">
        <f t="shared" ref="Z51:Z52" si="10">IFERROR(R51/U51-1,"n/a")</f>
        <v>42.704761904761902</v>
      </c>
      <c r="AA51" s="62">
        <f>IFERROR(R51/V51-1,"n/a")</f>
        <v>0.41592101203332299</v>
      </c>
      <c r="AB51" s="66"/>
      <c r="AC51" s="46">
        <f t="shared" ref="AC51:AE52" si="11">AC37+AC40+AC43+AC46+AC49</f>
        <v>3856</v>
      </c>
      <c r="AD51" s="46">
        <f t="shared" si="11"/>
        <v>1673</v>
      </c>
      <c r="AE51" s="46">
        <f t="shared" si="11"/>
        <v>669</v>
      </c>
      <c r="AF51" s="80">
        <f>AF37+AF40+AF43+AF46+AF49</f>
        <v>3241</v>
      </c>
      <c r="AH51" s="123"/>
    </row>
    <row r="52" spans="3:34" s="124" customFormat="1" ht="11.4"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13403391</v>
      </c>
      <c r="S52" s="76">
        <f t="shared" si="9"/>
        <v>9231412</v>
      </c>
      <c r="T52" s="76">
        <f t="shared" si="9"/>
        <v>2405988</v>
      </c>
      <c r="U52" s="76">
        <f t="shared" si="9"/>
        <v>47959</v>
      </c>
      <c r="V52" s="76">
        <f t="shared" si="9"/>
        <v>8615169</v>
      </c>
      <c r="W52" s="67"/>
      <c r="X52" s="67">
        <f>IFERROR(R52/S52-1,"n/a")</f>
        <v>0.45193292207085989</v>
      </c>
      <c r="Y52" s="118">
        <f>IFERROR(R52/T52-1,"n/a")</f>
        <v>4.5708469867680135</v>
      </c>
      <c r="Z52" s="118">
        <f t="shared" si="10"/>
        <v>278.47603161033385</v>
      </c>
      <c r="AA52" s="119">
        <f>IFERROR(R52/V52-1,"n/a")</f>
        <v>0.55578967748630359</v>
      </c>
      <c r="AB52" s="118"/>
      <c r="AC52" s="47">
        <f t="shared" si="11"/>
        <v>9237323</v>
      </c>
      <c r="AD52" s="47">
        <f t="shared" si="11"/>
        <v>2410085</v>
      </c>
      <c r="AE52" s="47">
        <f t="shared" si="11"/>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3" zoomScale="75" zoomScaleNormal="75" workbookViewId="0">
      <selection activeCell="V41" sqref="V41"/>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8">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8">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8">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8">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'Jan-24'!S37+'Feb-24'!G37</f>
        <v>1305</v>
      </c>
      <c r="T37" s="74">
        <f>'Jan-24'!T37+'Feb-24'!H37</f>
        <v>841</v>
      </c>
      <c r="U37" s="74">
        <f>'Jan-24'!U37+'Feb-24'!I37</f>
        <v>42</v>
      </c>
      <c r="V37" s="74">
        <f>'Jan-24'!V37+'Feb-24'!J37</f>
        <v>1430</v>
      </c>
      <c r="W37" s="64"/>
      <c r="X37" s="120">
        <f>IFERROR(R37/S37-1,"n/a")</f>
        <v>0.16551724137931045</v>
      </c>
      <c r="Y37" s="120">
        <f>IFERROR(R37/T37-1,"n/a")</f>
        <v>0.80856123662306767</v>
      </c>
      <c r="Z37" s="120">
        <f>IFERROR(R37/U37-1,"n/a")</f>
        <v>35.214285714285715</v>
      </c>
      <c r="AA37" s="121">
        <f>IFERROR(R37/V37-1,"n/a")</f>
        <v>6.3636363636363713E-2</v>
      </c>
      <c r="AB37" s="150"/>
      <c r="AC37" s="89">
        <v>1486</v>
      </c>
      <c r="AD37" s="89">
        <v>1052</v>
      </c>
      <c r="AE37" s="70">
        <v>551</v>
      </c>
      <c r="AF37" s="78">
        <v>1584</v>
      </c>
      <c r="AH37" s="123"/>
    </row>
    <row r="38" spans="1:34" s="124" customFormat="1" ht="10.199999999999999">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'Jan-24'!S38+'Feb-24'!G38</f>
        <v>3805365</v>
      </c>
      <c r="T38" s="74">
        <f>'Jan-24'!T38+'Feb-24'!H38</f>
        <v>1178358</v>
      </c>
      <c r="U38" s="74">
        <f>'Jan-24'!U38+'Feb-24'!I38</f>
        <v>0</v>
      </c>
      <c r="V38" s="74">
        <f>'Jan-24'!V38+'Feb-24'!J38</f>
        <v>4016570</v>
      </c>
      <c r="W38" s="64"/>
      <c r="X38" s="120">
        <f>IFERROR(R38/S38-1,"n/a")</f>
        <v>0.31143582810058956</v>
      </c>
      <c r="Y38" s="120">
        <f>IFERROR(R38/T38-1,"n/a")</f>
        <v>3.2351237909022554</v>
      </c>
      <c r="Z38" s="120" t="str">
        <f>IFERROR(R38/U38-1,"n/a")</f>
        <v>n/a</v>
      </c>
      <c r="AA38" s="121">
        <f>IFERROR(R38/V38-1,"n/a")</f>
        <v>0.24247604299190595</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'Jan-24'!S40+'Feb-24'!G40</f>
        <v>547</v>
      </c>
      <c r="T40" s="74">
        <f>'Jan-24'!T40+'Feb-24'!H40</f>
        <v>202</v>
      </c>
      <c r="U40" s="74">
        <f>'Jan-24'!U40+'Feb-24'!I40</f>
        <v>51</v>
      </c>
      <c r="V40" s="74">
        <f>'Jan-24'!V40+'Feb-24'!J40</f>
        <v>579</v>
      </c>
      <c r="W40" s="64"/>
      <c r="X40" s="120">
        <f>IFERROR(R40/S40-1,"n/a")</f>
        <v>3.2906764168190161E-2</v>
      </c>
      <c r="Y40" s="120">
        <f>IFERROR(R40/T40-1,"n/a")</f>
        <v>1.7970297029702968</v>
      </c>
      <c r="Z40" s="120">
        <f>IFERROR(R40/U40-1,"n/a")</f>
        <v>10.078431372549019</v>
      </c>
      <c r="AA40" s="121">
        <f>IFERROR(R40/V40-1,"n/a")</f>
        <v>-2.4179620034542326E-2</v>
      </c>
      <c r="AB40" s="150"/>
      <c r="AC40" s="89">
        <v>563</v>
      </c>
      <c r="AD40" s="89">
        <v>226</v>
      </c>
      <c r="AE40" s="70">
        <v>66</v>
      </c>
      <c r="AF40" s="78">
        <v>573</v>
      </c>
      <c r="AH40" s="123"/>
    </row>
    <row r="41" spans="1:34" s="124" customFormat="1" ht="10.199999999999999">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'Jan-24'!S41+'Feb-24'!G41</f>
        <v>969375</v>
      </c>
      <c r="T41" s="74">
        <f>'Jan-24'!T41+'Feb-24'!H41</f>
        <v>300563</v>
      </c>
      <c r="U41" s="74">
        <f>'Jan-24'!U41+'Feb-24'!I41</f>
        <v>35519</v>
      </c>
      <c r="V41" s="74">
        <f>'Jan-24'!V41+'Feb-24'!J41</f>
        <v>1358707</v>
      </c>
      <c r="W41" s="64"/>
      <c r="X41" s="120">
        <f>IFERROR(R41/S41-1,"n/a")</f>
        <v>0.70436002578981305</v>
      </c>
      <c r="Y41" s="120">
        <f>IFERROR(R41/T41-1,"n/a")</f>
        <v>4.4968974890455575</v>
      </c>
      <c r="Z41" s="120">
        <f>IFERROR(R41/U41-1,"n/a")</f>
        <v>45.514935668233903</v>
      </c>
      <c r="AA41" s="121">
        <f>IFERROR(R41/V41-1,"n/a")</f>
        <v>0.21598254811375805</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'Jan-24'!S43+'Feb-24'!G43</f>
        <v>652</v>
      </c>
      <c r="T43" s="74">
        <f>'Jan-24'!T43+'Feb-24'!H43</f>
        <v>53</v>
      </c>
      <c r="U43" s="74">
        <f>'Jan-24'!U43+'Feb-24'!I43</f>
        <v>7</v>
      </c>
      <c r="V43" s="74">
        <f>'Jan-24'!V43+'Feb-24'!J43</f>
        <v>285</v>
      </c>
      <c r="W43" s="64"/>
      <c r="X43" s="120">
        <f>IFERROR(R43/S43-1,"n/a")</f>
        <v>5.9815950920245387E-2</v>
      </c>
      <c r="Y43" s="120">
        <f>IFERROR(R43/T43-1,"n/a")</f>
        <v>12.037735849056604</v>
      </c>
      <c r="Z43" s="120">
        <f>IFERROR(R43/U43-1,"n/a")</f>
        <v>97.714285714285708</v>
      </c>
      <c r="AA43" s="121">
        <f>IFERROR(R43/V43-1,"n/a")</f>
        <v>1.4245614035087719</v>
      </c>
      <c r="AB43" s="150"/>
      <c r="AC43" s="89">
        <v>669</v>
      </c>
      <c r="AD43" s="89">
        <v>59</v>
      </c>
      <c r="AE43" s="70">
        <v>9</v>
      </c>
      <c r="AF43" s="78">
        <v>287</v>
      </c>
      <c r="AH43" s="123"/>
    </row>
    <row r="44" spans="1:34" s="124" customFormat="1" ht="10.199999999999999">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'Jan-24'!S44+'Feb-24'!G44</f>
        <v>890522</v>
      </c>
      <c r="T44" s="74">
        <f>'Jan-24'!T44+'Feb-24'!H44</f>
        <v>19280</v>
      </c>
      <c r="U44" s="74">
        <f>'Jan-24'!U44+'Feb-24'!I44</f>
        <v>8294</v>
      </c>
      <c r="V44" s="74">
        <f>'Jan-24'!V44+'Feb-24'!J44</f>
        <v>580312</v>
      </c>
      <c r="W44" s="64"/>
      <c r="X44" s="120">
        <f>IFERROR(R44/S44-1,"n/a")</f>
        <v>0.42062745221342079</v>
      </c>
      <c r="Y44" s="120">
        <f>IFERROR(R44/T44-1,"n/a")</f>
        <v>64.617219917012449</v>
      </c>
      <c r="Z44" s="120">
        <f>IFERROR(R44/U44-1,"n/a")</f>
        <v>151.53195080781288</v>
      </c>
      <c r="AA44" s="121">
        <f>IFERROR(R44/V44-1,"n/a")</f>
        <v>1.1800341885054935</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'Jan-24'!S46+'Feb-24'!G46</f>
        <v>1017</v>
      </c>
      <c r="T46" s="74">
        <f>'Jan-24'!T46+'Feb-24'!H46</f>
        <v>312</v>
      </c>
      <c r="U46" s="74">
        <f>'Jan-24'!U46+'Feb-24'!I46</f>
        <v>0</v>
      </c>
      <c r="V46" s="74">
        <f>'Jan-24'!V46+'Feb-24'!J46</f>
        <v>771</v>
      </c>
      <c r="W46" s="64"/>
      <c r="X46" s="120">
        <f>IFERROR(R46/S46-1,"n/a")</f>
        <v>0.36086529006882984</v>
      </c>
      <c r="Y46" s="120">
        <f>IFERROR(R46/T46-1,"n/a")</f>
        <v>3.4358974358974361</v>
      </c>
      <c r="Z46" s="120" t="str">
        <f>IFERROR(R46/U46-1,"n/a")</f>
        <v>n/a</v>
      </c>
      <c r="AA46" s="121">
        <f>IFERROR(R46/V46-1,"n/a")</f>
        <v>0.79507133592736712</v>
      </c>
      <c r="AB46" s="150"/>
      <c r="AC46" s="89">
        <v>1129</v>
      </c>
      <c r="AD46" s="89">
        <v>336</v>
      </c>
      <c r="AE46" s="84">
        <v>43</v>
      </c>
      <c r="AF46" s="78">
        <v>781</v>
      </c>
      <c r="AH46" s="123"/>
    </row>
    <row r="47" spans="1:34" s="124" customFormat="1" ht="10.199999999999999">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'Jan-24'!S47+'Feb-24'!G47</f>
        <v>2629200</v>
      </c>
      <c r="T47" s="74">
        <f>'Jan-24'!T47+'Feb-24'!H47</f>
        <v>500969</v>
      </c>
      <c r="U47" s="74">
        <f>'Jan-24'!U47+'Feb-24'!I47</f>
        <v>0</v>
      </c>
      <c r="V47" s="74">
        <f>'Jan-24'!V47+'Feb-24'!J47</f>
        <v>2413059</v>
      </c>
      <c r="W47" s="64"/>
      <c r="X47" s="120">
        <f>IFERROR(R47/S47-1,"n/a")</f>
        <v>0.59768370607028753</v>
      </c>
      <c r="Y47" s="120">
        <f>IFERROR(R47/T47-1,"n/a")</f>
        <v>7.3850098509089381</v>
      </c>
      <c r="Z47" s="120" t="str">
        <f>IFERROR(R47/U47-1,"n/a")</f>
        <v>n/a</v>
      </c>
      <c r="AA47" s="121">
        <f>IFERROR(R47/V47-1,"n/a")</f>
        <v>0.74079042410483953</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'Jan-24'!S49+'Feb-24'!G49</f>
        <v>9</v>
      </c>
      <c r="T49" s="74">
        <f>'Jan-24'!T49+'Feb-24'!H49</f>
        <v>0</v>
      </c>
      <c r="U49" s="74">
        <f>'Jan-24'!U49+'Feb-24'!I49</f>
        <v>0</v>
      </c>
      <c r="V49" s="74">
        <f>'Jan-24'!V49+'Feb-24'!J49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'Jan-24'!S50+'Feb-24'!G50</f>
        <v>15637</v>
      </c>
      <c r="T50" s="74">
        <f>'Jan-24'!T50+'Feb-24'!H50</f>
        <v>0</v>
      </c>
      <c r="U50" s="74">
        <f>'Jan-24'!U50+'Feb-24'!I50</f>
        <v>0</v>
      </c>
      <c r="V50" s="74">
        <f>'Jan-24'!V50+'Feb-24'!J50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3530</v>
      </c>
      <c r="T51" s="75">
        <f t="shared" si="9"/>
        <v>1408</v>
      </c>
      <c r="U51" s="75">
        <f t="shared" si="9"/>
        <v>100</v>
      </c>
      <c r="V51" s="75">
        <f t="shared" si="9"/>
        <v>3081</v>
      </c>
      <c r="W51" s="66"/>
      <c r="X51" s="66">
        <f>IFERROR(R51/S51-1,"n/a")</f>
        <v>0.18470254957507093</v>
      </c>
      <c r="Y51" s="66">
        <f>IFERROR(R51/T51-1,"n/a")</f>
        <v>1.9701704545454546</v>
      </c>
      <c r="Z51" s="66">
        <f t="shared" ref="Z51:Z52" si="10">IFERROR(R51/U51-1,"n/a")</f>
        <v>40.82</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1.4"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12147012</v>
      </c>
      <c r="S52" s="76">
        <f t="shared" si="9"/>
        <v>8310099</v>
      </c>
      <c r="T52" s="76">
        <f t="shared" si="9"/>
        <v>1999170</v>
      </c>
      <c r="U52" s="76">
        <f t="shared" si="9"/>
        <v>43813</v>
      </c>
      <c r="V52" s="76">
        <f t="shared" si="9"/>
        <v>8388896</v>
      </c>
      <c r="W52" s="67"/>
      <c r="X52" s="67">
        <f>IFERROR(R52/S52-1,"n/a")</f>
        <v>0.46171688207324602</v>
      </c>
      <c r="Y52" s="118">
        <f>IFERROR(R52/T52-1,"n/a")</f>
        <v>5.0760275514338451</v>
      </c>
      <c r="Z52" s="118">
        <f t="shared" si="10"/>
        <v>276.24675324675326</v>
      </c>
      <c r="AA52" s="119">
        <f>IFERROR(R52/V52-1,"n/a")</f>
        <v>0.44798695799781041</v>
      </c>
      <c r="AB52" s="118"/>
      <c r="AC52" s="47">
        <f t="shared" si="11"/>
        <v>9237323</v>
      </c>
      <c r="AD52" s="47">
        <f t="shared" si="11"/>
        <v>2410085</v>
      </c>
      <c r="AE52" s="47">
        <f t="shared" si="11"/>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FCB6BE2-EEC6-461A-9B8F-7F78203C8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3</vt:i4>
      </vt:variant>
    </vt:vector>
  </HeadingPairs>
  <TitlesOfParts>
    <vt:vector size="42" baseType="lpstr">
      <vt:lpstr> </vt:lpstr>
      <vt:lpstr>Disclaimer</vt:lpstr>
      <vt:lpstr>Notes</vt:lpstr>
      <vt:lpstr>Occupancy_2024</vt:lpstr>
      <vt:lpstr>Traffic&gt;</vt:lpstr>
      <vt:lpstr>May-24</vt:lpstr>
      <vt:lpstr>Apr-24</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2024-06-25T09:27:22Z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