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08" yWindow="-108" windowWidth="23256" windowHeight="12456" activeTab="5"/>
  </bookViews>
  <sheets>
    <sheet name=" " sheetId="3" r:id="rId1"/>
    <sheet name="Disclaimer" sheetId="13" r:id="rId2"/>
    <sheet name="Notes" sheetId="11" r:id="rId3"/>
    <sheet name="Occupancy_2024" sheetId="24" r:id="rId4"/>
    <sheet name="Traffic&gt;" sheetId="25" r:id="rId5"/>
    <sheet name="Sep-2024" sheetId="53" r:id="rId6"/>
    <sheet name="Aug-24" sheetId="52" r:id="rId7"/>
    <sheet name="July-24" sheetId="51" r:id="rId8"/>
    <sheet name="June-24" sheetId="50" r:id="rId9"/>
    <sheet name="May-24" sheetId="49" r:id="rId10"/>
    <sheet name="Apr-24" sheetId="48" r:id="rId11"/>
    <sheet name="Mar-24" sheetId="47" r:id="rId12"/>
    <sheet name="Feb-24" sheetId="46" r:id="rId13"/>
    <sheet name="Jan-24" sheetId="45" r:id="rId14"/>
    <sheet name="Dec-23" sheetId="44" r:id="rId15"/>
    <sheet name="Nov-23" sheetId="43" r:id="rId16"/>
    <sheet name="Oct-23" sheetId="41" r:id="rId17"/>
    <sheet name="Sep-23" sheetId="40" r:id="rId18"/>
    <sheet name="Aug-23" sheetId="38" r:id="rId19"/>
    <sheet name="July-23" sheetId="37" r:id="rId20"/>
    <sheet name="June-23" sheetId="36" r:id="rId21"/>
    <sheet name="May-23" sheetId="35" r:id="rId22"/>
    <sheet name="Apr-23" sheetId="34" r:id="rId23"/>
    <sheet name="Mar-23" sheetId="33" r:id="rId24"/>
    <sheet name="Mar-23_old structure" sheetId="32" r:id="rId25"/>
    <sheet name="Feb-23" sheetId="31" r:id="rId26"/>
    <sheet name="Jan-23" sheetId="30" r:id="rId27"/>
    <sheet name="Dec-22" sheetId="29" r:id="rId28"/>
    <sheet name="Nov-22" sheetId="28" r:id="rId29"/>
    <sheet name="Oct-22" sheetId="27" r:id="rId30"/>
    <sheet name="Sep-22" sheetId="26" r:id="rId31"/>
    <sheet name="Aug-22" sheetId="22" r:id="rId32"/>
    <sheet name="Jul-22" sheetId="21" r:id="rId33"/>
    <sheet name="Jun-22" sheetId="20" r:id="rId34"/>
    <sheet name="May-22" sheetId="19" r:id="rId35"/>
    <sheet name="Apr-22" sheetId="18" r:id="rId36"/>
    <sheet name="Mar-22" sheetId="17" r:id="rId37"/>
    <sheet name="Feb-22" sheetId="16" r:id="rId38"/>
    <sheet name="Jan-22" sheetId="15" r:id="rId39"/>
    <sheet name="Dec-21" sheetId="14" r:id="rId40"/>
    <sheet name="Nov-21" sheetId="10" r:id="rId41"/>
    <sheet name="Oct-21" sheetId="9" r:id="rId42"/>
    <sheet name="Sept-21" sheetId="1" r:id="rId43"/>
  </sheets>
  <externalReferences>
    <externalReference r:id="rId44"/>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5" hidden="1">'Apr-22'!$X:$XFD</definedName>
    <definedName name="Z_5F6D01E3_9E6F_4D7F_980F_63899AF95899_.wvu.Cols" localSheetId="31" hidden="1">'Aug-22'!$X:$XFD</definedName>
    <definedName name="Z_5F6D01E3_9E6F_4D7F_980F_63899AF95899_.wvu.Cols" localSheetId="39" hidden="1">'Dec-21'!$S:$XFD</definedName>
    <definedName name="Z_5F6D01E3_9E6F_4D7F_980F_63899AF95899_.wvu.Cols" localSheetId="27" hidden="1">'Dec-22'!$X:$XFD</definedName>
    <definedName name="Z_5F6D01E3_9E6F_4D7F_980F_63899AF95899_.wvu.Cols" localSheetId="1" hidden="1">Disclaimer!$X:$XFD</definedName>
    <definedName name="Z_5F6D01E3_9E6F_4D7F_980F_63899AF95899_.wvu.Cols" localSheetId="37" hidden="1">'Feb-22'!$X:$XFD</definedName>
    <definedName name="Z_5F6D01E3_9E6F_4D7F_980F_63899AF95899_.wvu.Cols" localSheetId="38" hidden="1">'Jan-22'!$X:$XFD</definedName>
    <definedName name="Z_5F6D01E3_9E6F_4D7F_980F_63899AF95899_.wvu.Cols" localSheetId="26" hidden="1">'Jan-23'!$AC:$XFD</definedName>
    <definedName name="Z_5F6D01E3_9E6F_4D7F_980F_63899AF95899_.wvu.Cols" localSheetId="32" hidden="1">'Jul-22'!$X:$XFD</definedName>
    <definedName name="Z_5F6D01E3_9E6F_4D7F_980F_63899AF95899_.wvu.Cols" localSheetId="33" hidden="1">'Jun-22'!$X:$XFD</definedName>
    <definedName name="Z_5F6D01E3_9E6F_4D7F_980F_63899AF95899_.wvu.Cols" localSheetId="36" hidden="1">'Mar-22'!$X:$XFD</definedName>
    <definedName name="Z_5F6D01E3_9E6F_4D7F_980F_63899AF95899_.wvu.Cols" localSheetId="34" hidden="1">'May-22'!$X:$XFD</definedName>
    <definedName name="Z_5F6D01E3_9E6F_4D7F_980F_63899AF95899_.wvu.Cols" localSheetId="2" hidden="1">Notes!$S:$XFD</definedName>
    <definedName name="Z_5F6D01E3_9E6F_4D7F_980F_63899AF95899_.wvu.Cols" localSheetId="40" hidden="1">'Nov-21'!$S:$XFD</definedName>
    <definedName name="Z_5F6D01E3_9E6F_4D7F_980F_63899AF95899_.wvu.Cols" localSheetId="28" hidden="1">'Nov-22'!$X:$XFD</definedName>
    <definedName name="Z_5F6D01E3_9E6F_4D7F_980F_63899AF95899_.wvu.Cols" localSheetId="3" hidden="1">Occupancy_2024!$AL:$XFD</definedName>
    <definedName name="Z_5F6D01E3_9E6F_4D7F_980F_63899AF95899_.wvu.Cols" localSheetId="41" hidden="1">'Oct-21'!$S:$XFD</definedName>
    <definedName name="Z_5F6D01E3_9E6F_4D7F_980F_63899AF95899_.wvu.Cols" localSheetId="29" hidden="1">'Oct-22'!$X:$XFD</definedName>
    <definedName name="Z_5F6D01E3_9E6F_4D7F_980F_63899AF95899_.wvu.Cols" localSheetId="30" hidden="1">'Sep-22'!$X:$XFD</definedName>
    <definedName name="Z_5F6D01E3_9E6F_4D7F_980F_63899AF95899_.wvu.Cols" localSheetId="42"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5" hidden="1">'Apr-22'!$49:$1048576,'Apr-22'!$30:$48</definedName>
    <definedName name="Z_5F6D01E3_9E6F_4D7F_980F_63899AF95899_.wvu.Rows" localSheetId="39" hidden="1">'Dec-21'!$49:$1048576,'Dec-21'!$30:$48</definedName>
    <definedName name="Z_5F6D01E3_9E6F_4D7F_980F_63899AF95899_.wvu.Rows" localSheetId="1" hidden="1">Disclaimer!$45:$1048576,Disclaimer!$30:$44</definedName>
    <definedName name="Z_5F6D01E3_9E6F_4D7F_980F_63899AF95899_.wvu.Rows" localSheetId="37" hidden="1">'Feb-22'!$49:$1048576,'Feb-22'!$30:$48</definedName>
    <definedName name="Z_5F6D01E3_9E6F_4D7F_980F_63899AF95899_.wvu.Rows" localSheetId="38" hidden="1">'Jan-22'!$49:$1048576,'Jan-22'!$30:$48</definedName>
    <definedName name="Z_5F6D01E3_9E6F_4D7F_980F_63899AF95899_.wvu.Rows" localSheetId="33" hidden="1">'Jun-22'!$49:$1048576,'Jun-22'!$30:$48</definedName>
    <definedName name="Z_5F6D01E3_9E6F_4D7F_980F_63899AF95899_.wvu.Rows" localSheetId="36" hidden="1">'Mar-22'!$49:$1048576,'Mar-22'!$30:$48</definedName>
    <definedName name="Z_5F6D01E3_9E6F_4D7F_980F_63899AF95899_.wvu.Rows" localSheetId="34" hidden="1">'May-22'!$49:$1048576,'May-22'!$30:$48</definedName>
    <definedName name="Z_5F6D01E3_9E6F_4D7F_980F_63899AF95899_.wvu.Rows" localSheetId="2" hidden="1">Notes!$50:$1048576,Notes!$32:$49</definedName>
    <definedName name="Z_5F6D01E3_9E6F_4D7F_980F_63899AF95899_.wvu.Rows" localSheetId="40" hidden="1">'Nov-21'!$49:$1048576,'Nov-21'!$30:$48</definedName>
    <definedName name="Z_5F6D01E3_9E6F_4D7F_980F_63899AF95899_.wvu.Rows" localSheetId="41" hidden="1">'Oct-21'!$49:$1048576,'Oct-21'!$30:$48</definedName>
    <definedName name="Z_5F6D01E3_9E6F_4D7F_980F_63899AF95899_.wvu.Rows" localSheetId="42"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24" l="1"/>
  <c r="V50" i="53" l="1"/>
  <c r="AA50" i="53" s="1"/>
  <c r="U50" i="53"/>
  <c r="T50" i="53"/>
  <c r="S50" i="53"/>
  <c r="R50" i="53"/>
  <c r="V49" i="53"/>
  <c r="U49" i="53"/>
  <c r="T49" i="53"/>
  <c r="S49" i="53"/>
  <c r="R49" i="53"/>
  <c r="V47" i="53"/>
  <c r="U47" i="53"/>
  <c r="T47" i="53"/>
  <c r="S47" i="53"/>
  <c r="R47" i="53"/>
  <c r="X47" i="53" s="1"/>
  <c r="V46" i="53"/>
  <c r="V51" i="53" s="1"/>
  <c r="U46" i="53"/>
  <c r="T46" i="53"/>
  <c r="S46" i="53"/>
  <c r="X46" i="53" s="1"/>
  <c r="R46" i="53"/>
  <c r="V44" i="53"/>
  <c r="U44" i="53"/>
  <c r="T44" i="53"/>
  <c r="S44" i="53"/>
  <c r="R44" i="53"/>
  <c r="Y44" i="53" s="1"/>
  <c r="V43" i="53"/>
  <c r="U43" i="53"/>
  <c r="U51" i="53" s="1"/>
  <c r="T43" i="53"/>
  <c r="S43" i="53"/>
  <c r="R43" i="53"/>
  <c r="V41" i="53"/>
  <c r="U41" i="53"/>
  <c r="T41" i="53"/>
  <c r="S41" i="53"/>
  <c r="R41" i="53"/>
  <c r="X41" i="53" s="1"/>
  <c r="V40" i="53"/>
  <c r="U40" i="53"/>
  <c r="T40" i="53"/>
  <c r="S40" i="53"/>
  <c r="R40" i="53"/>
  <c r="Z40" i="53" s="1"/>
  <c r="V38" i="53"/>
  <c r="AA38" i="53" s="1"/>
  <c r="U38" i="53"/>
  <c r="T38" i="53"/>
  <c r="S38" i="53"/>
  <c r="R38" i="53"/>
  <c r="V37" i="53"/>
  <c r="U37" i="53"/>
  <c r="Z37" i="53" s="1"/>
  <c r="T37" i="53"/>
  <c r="S37" i="53"/>
  <c r="R37" i="53"/>
  <c r="V26" i="53"/>
  <c r="U26" i="53"/>
  <c r="T26" i="53"/>
  <c r="S26" i="53"/>
  <c r="R26" i="53"/>
  <c r="Q26" i="53"/>
  <c r="AA26" i="53" s="1"/>
  <c r="V25" i="53"/>
  <c r="U25" i="53"/>
  <c r="T25" i="53"/>
  <c r="S25" i="53"/>
  <c r="R25" i="53"/>
  <c r="Q25" i="53"/>
  <c r="X25" i="53" s="1"/>
  <c r="V23" i="53"/>
  <c r="U23" i="53"/>
  <c r="T23" i="53"/>
  <c r="S23" i="53"/>
  <c r="R23" i="53"/>
  <c r="Q23" i="53"/>
  <c r="V22" i="53"/>
  <c r="U22" i="53"/>
  <c r="T22" i="53"/>
  <c r="S22" i="53"/>
  <c r="X22" i="53" s="1"/>
  <c r="R22" i="53"/>
  <c r="Q22" i="53"/>
  <c r="V20" i="53"/>
  <c r="U20" i="53"/>
  <c r="T20" i="53"/>
  <c r="S20" i="53"/>
  <c r="R20" i="53"/>
  <c r="Q20" i="53"/>
  <c r="AA20" i="53" s="1"/>
  <c r="V19" i="53"/>
  <c r="U19" i="53"/>
  <c r="T19" i="53"/>
  <c r="S19" i="53"/>
  <c r="R19" i="53"/>
  <c r="Q19" i="53"/>
  <c r="Y19" i="53" s="1"/>
  <c r="V17" i="53"/>
  <c r="U17" i="53"/>
  <c r="T17" i="53"/>
  <c r="S17" i="53"/>
  <c r="R17" i="53"/>
  <c r="Q17" i="53"/>
  <c r="V16" i="53"/>
  <c r="U16" i="53"/>
  <c r="T16" i="53"/>
  <c r="S16" i="53"/>
  <c r="X16" i="53" s="1"/>
  <c r="R16" i="53"/>
  <c r="Q16" i="53"/>
  <c r="U14" i="53"/>
  <c r="S14" i="53"/>
  <c r="R14" i="53"/>
  <c r="Q14" i="53"/>
  <c r="U13" i="53"/>
  <c r="S13" i="53"/>
  <c r="R13" i="53"/>
  <c r="Q13" i="53"/>
  <c r="AF52" i="53"/>
  <c r="AE52" i="53"/>
  <c r="AD52" i="53"/>
  <c r="AC52" i="53"/>
  <c r="K52" i="53"/>
  <c r="J52" i="53"/>
  <c r="I52" i="53"/>
  <c r="H52" i="53"/>
  <c r="G52" i="53"/>
  <c r="AF51" i="53"/>
  <c r="AE51" i="53"/>
  <c r="AD51" i="53"/>
  <c r="AC51" i="53"/>
  <c r="K51" i="53"/>
  <c r="J51" i="53"/>
  <c r="I51" i="53"/>
  <c r="H51" i="53"/>
  <c r="G51" i="53"/>
  <c r="Z50" i="53"/>
  <c r="F50" i="53"/>
  <c r="Q50" i="53" s="1"/>
  <c r="AA49" i="53"/>
  <c r="F49" i="53"/>
  <c r="L49" i="53" s="1"/>
  <c r="F47" i="53"/>
  <c r="O47" i="53" s="1"/>
  <c r="Y46" i="53"/>
  <c r="AA46" i="53"/>
  <c r="F46" i="53"/>
  <c r="Q46" i="53" s="1"/>
  <c r="W46" i="53" s="1"/>
  <c r="F44" i="53"/>
  <c r="L44" i="53" s="1"/>
  <c r="Y43" i="53"/>
  <c r="X43" i="53"/>
  <c r="AA43" i="53"/>
  <c r="F43" i="53"/>
  <c r="N43" i="53" s="1"/>
  <c r="F41" i="53"/>
  <c r="Q41" i="53" s="1"/>
  <c r="Y40" i="53"/>
  <c r="X40" i="53"/>
  <c r="F40" i="53"/>
  <c r="Q40" i="53" s="1"/>
  <c r="T52" i="53"/>
  <c r="F38" i="53"/>
  <c r="L38" i="53" s="1"/>
  <c r="AA37" i="53"/>
  <c r="T51" i="53"/>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W22" i="53"/>
  <c r="AA22" i="53"/>
  <c r="P22" i="53"/>
  <c r="O22" i="53"/>
  <c r="N22" i="53"/>
  <c r="M22" i="53"/>
  <c r="L22" i="53"/>
  <c r="P20" i="53"/>
  <c r="O20" i="53"/>
  <c r="N20" i="53"/>
  <c r="M20" i="53"/>
  <c r="L20" i="53"/>
  <c r="P19" i="53"/>
  <c r="O19" i="53"/>
  <c r="N19" i="53"/>
  <c r="M19" i="53"/>
  <c r="L19" i="53"/>
  <c r="AA17" i="53"/>
  <c r="P17" i="53"/>
  <c r="O17" i="53"/>
  <c r="N17" i="53"/>
  <c r="M17" i="53"/>
  <c r="L17" i="53"/>
  <c r="AA16" i="53"/>
  <c r="W16" i="53"/>
  <c r="P16" i="53"/>
  <c r="O16" i="53"/>
  <c r="N16" i="53"/>
  <c r="M16" i="53"/>
  <c r="L16" i="53"/>
  <c r="P14" i="53"/>
  <c r="O14" i="53"/>
  <c r="N14" i="53"/>
  <c r="M14" i="53"/>
  <c r="L14" i="53"/>
  <c r="R27" i="53"/>
  <c r="P13" i="53"/>
  <c r="O13" i="53"/>
  <c r="N13" i="53"/>
  <c r="M13" i="53"/>
  <c r="L13" i="53"/>
  <c r="Q9" i="53"/>
  <c r="F9" i="53"/>
  <c r="F33" i="53" s="1"/>
  <c r="Q26" i="47"/>
  <c r="Q25" i="47"/>
  <c r="Q23" i="47"/>
  <c r="Q22" i="47"/>
  <c r="Q20" i="47"/>
  <c r="Q19" i="47"/>
  <c r="Q17" i="47"/>
  <c r="Q16" i="47"/>
  <c r="Q14" i="47"/>
  <c r="Q13" i="47"/>
  <c r="S51" i="53" l="1"/>
  <c r="Z49" i="53"/>
  <c r="AA40" i="53"/>
  <c r="X44" i="53"/>
  <c r="AA44" i="53"/>
  <c r="AA41" i="53"/>
  <c r="S52" i="53"/>
  <c r="AA23" i="53"/>
  <c r="M27" i="53"/>
  <c r="P28" i="53"/>
  <c r="M38" i="53"/>
  <c r="Z17" i="53"/>
  <c r="X20" i="53"/>
  <c r="Y20" i="53"/>
  <c r="Z20" i="53"/>
  <c r="X26" i="53"/>
  <c r="Z26" i="53"/>
  <c r="Q38" i="53"/>
  <c r="W17" i="53"/>
  <c r="L47" i="53"/>
  <c r="Q43" i="53"/>
  <c r="W43" i="53" s="1"/>
  <c r="Z14" i="53"/>
  <c r="P47" i="53"/>
  <c r="Q28" i="53"/>
  <c r="Z22" i="53"/>
  <c r="W26" i="53"/>
  <c r="L28" i="53"/>
  <c r="Q49" i="53"/>
  <c r="W49" i="53" s="1"/>
  <c r="M49" i="53"/>
  <c r="Z25" i="53"/>
  <c r="N49" i="53"/>
  <c r="W25" i="53"/>
  <c r="W23" i="53"/>
  <c r="Q47" i="53"/>
  <c r="W47" i="53" s="1"/>
  <c r="M47" i="53"/>
  <c r="N47" i="53"/>
  <c r="L46" i="53"/>
  <c r="M46" i="53"/>
  <c r="N46" i="53"/>
  <c r="O46" i="53"/>
  <c r="P46" i="53"/>
  <c r="Q44" i="53"/>
  <c r="W44" i="53" s="1"/>
  <c r="M44" i="53"/>
  <c r="N44" i="53"/>
  <c r="O44" i="53"/>
  <c r="P44" i="53"/>
  <c r="W20" i="53"/>
  <c r="O43" i="53"/>
  <c r="P43" i="53"/>
  <c r="X19" i="53"/>
  <c r="Z19" i="53"/>
  <c r="Y16" i="53"/>
  <c r="Q27" i="53"/>
  <c r="W27" i="53" s="1"/>
  <c r="Z16" i="53"/>
  <c r="M28" i="53"/>
  <c r="W14" i="53"/>
  <c r="X14" i="53"/>
  <c r="L37" i="53"/>
  <c r="N37" i="53"/>
  <c r="N27" i="53"/>
  <c r="P27" i="53"/>
  <c r="Q37" i="53"/>
  <c r="Z13" i="53"/>
  <c r="AA25" i="53"/>
  <c r="Z47" i="53"/>
  <c r="W13" i="53"/>
  <c r="W19" i="53"/>
  <c r="Y47" i="53"/>
  <c r="Y23" i="53"/>
  <c r="R28" i="53"/>
  <c r="W28" i="53" s="1"/>
  <c r="AA47" i="53"/>
  <c r="X23" i="53"/>
  <c r="X17" i="53"/>
  <c r="Z23" i="53"/>
  <c r="Y25" i="53"/>
  <c r="P40" i="53"/>
  <c r="O40" i="53"/>
  <c r="N40" i="53"/>
  <c r="M40" i="53"/>
  <c r="W50" i="53"/>
  <c r="P50" i="53"/>
  <c r="O50" i="53"/>
  <c r="N50" i="53"/>
  <c r="L40" i="53"/>
  <c r="AA19" i="53"/>
  <c r="W40" i="53"/>
  <c r="M50" i="53"/>
  <c r="O41" i="53"/>
  <c r="N41" i="53"/>
  <c r="M41" i="53"/>
  <c r="L41" i="53"/>
  <c r="Z43" i="53"/>
  <c r="Y50" i="53"/>
  <c r="X50" i="53"/>
  <c r="Y26" i="53"/>
  <c r="L27" i="53"/>
  <c r="O27" i="53"/>
  <c r="U28" i="53"/>
  <c r="P37" i="53"/>
  <c r="O37" i="53"/>
  <c r="U52" i="53"/>
  <c r="P41" i="53"/>
  <c r="Y41" i="53"/>
  <c r="S27" i="53"/>
  <c r="X13" i="53"/>
  <c r="Y38" i="53"/>
  <c r="X38" i="53"/>
  <c r="L50" i="53"/>
  <c r="S28" i="53"/>
  <c r="F51" i="53"/>
  <c r="R52" i="53"/>
  <c r="Y22" i="53"/>
  <c r="V52" i="53"/>
  <c r="W41" i="53"/>
  <c r="Z41" i="53"/>
  <c r="U27" i="53"/>
  <c r="Y17"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X27" i="53" l="1"/>
  <c r="X28" i="53"/>
  <c r="Z28" i="53"/>
  <c r="Z27" i="53"/>
  <c r="Q51" i="53"/>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AC52" i="47"/>
  <c r="Q33" i="47"/>
  <c r="K50" i="47"/>
  <c r="U26" i="48"/>
  <c r="U26" i="49" s="1"/>
  <c r="U26" i="50" s="1"/>
  <c r="U26" i="51" s="1"/>
  <c r="U26" i="52" s="1"/>
  <c r="I50" i="47"/>
  <c r="Q26" i="48"/>
  <c r="Q26" i="49" s="1"/>
  <c r="Q26" i="50" s="1"/>
  <c r="I49" i="47"/>
  <c r="H49" i="47"/>
  <c r="G49" i="47"/>
  <c r="S49" i="47" s="1"/>
  <c r="L25" i="47"/>
  <c r="K47" i="47"/>
  <c r="J47" i="47"/>
  <c r="V47" i="47" s="1"/>
  <c r="I47" i="47"/>
  <c r="U47" i="47" s="1"/>
  <c r="S23" i="48"/>
  <c r="S23" i="49" s="1"/>
  <c r="S23" i="50" s="1"/>
  <c r="S23" i="51" s="1"/>
  <c r="S23" i="52" s="1"/>
  <c r="R23" i="48"/>
  <c r="R23" i="49" s="1"/>
  <c r="R23" i="50" s="1"/>
  <c r="R23" i="51" s="1"/>
  <c r="R23" i="52" s="1"/>
  <c r="N23" i="47"/>
  <c r="V22" i="48"/>
  <c r="V22" i="49" s="1"/>
  <c r="V22" i="50" s="1"/>
  <c r="V22" i="51" s="1"/>
  <c r="V22" i="52" s="1"/>
  <c r="U22" i="48"/>
  <c r="U22" i="49" s="1"/>
  <c r="U22" i="50" s="1"/>
  <c r="U22" i="51" s="1"/>
  <c r="U22" i="52"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T19" i="48"/>
  <c r="T19" i="49" s="1"/>
  <c r="T19" i="50" s="1"/>
  <c r="T19" i="51" s="1"/>
  <c r="T19" i="52" s="1"/>
  <c r="S19" i="48"/>
  <c r="S19" i="49" s="1"/>
  <c r="S19" i="50" s="1"/>
  <c r="S19" i="51" s="1"/>
  <c r="S19" i="52" s="1"/>
  <c r="K41" i="47"/>
  <c r="H41" i="47"/>
  <c r="T41" i="47" s="1"/>
  <c r="G41" i="47"/>
  <c r="S41" i="47" s="1"/>
  <c r="F41" i="47"/>
  <c r="V16" i="48"/>
  <c r="V16" i="49" s="1"/>
  <c r="V16" i="50" s="1"/>
  <c r="V16" i="51" s="1"/>
  <c r="V16" i="52" s="1"/>
  <c r="K40" i="47"/>
  <c r="J40" i="47"/>
  <c r="V40" i="47" s="1"/>
  <c r="I40" i="47"/>
  <c r="U40" i="47" s="1"/>
  <c r="H40" i="47"/>
  <c r="R16" i="48"/>
  <c r="R16" i="49" s="1"/>
  <c r="R16" i="50" s="1"/>
  <c r="R16" i="51" s="1"/>
  <c r="R16" i="52"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L22" i="47" l="1"/>
  <c r="U16" i="48"/>
  <c r="U16" i="49" s="1"/>
  <c r="U16" i="50" s="1"/>
  <c r="U16" i="51" s="1"/>
  <c r="U16" i="52" s="1"/>
  <c r="V14" i="52"/>
  <c r="V14" i="53" s="1"/>
  <c r="T14" i="51"/>
  <c r="L20" i="47"/>
  <c r="U23" i="48"/>
  <c r="U23" i="49" s="1"/>
  <c r="U23" i="50" s="1"/>
  <c r="U23" i="51" s="1"/>
  <c r="U23" i="52" s="1"/>
  <c r="U14" i="52"/>
  <c r="V23" i="48"/>
  <c r="V23" i="49" s="1"/>
  <c r="V23" i="50" s="1"/>
  <c r="V23" i="51" s="1"/>
  <c r="V23" i="52"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M20" i="47"/>
  <c r="Z22" i="49"/>
  <c r="AA22" i="49"/>
  <c r="S25" i="48"/>
  <c r="S25" i="49" s="1"/>
  <c r="S25" i="50" s="1"/>
  <c r="S25" i="51" s="1"/>
  <c r="S25" i="52" s="1"/>
  <c r="AB27" i="47"/>
  <c r="L13" i="47"/>
  <c r="O14" i="47"/>
  <c r="S20" i="48"/>
  <c r="S20" i="49" s="1"/>
  <c r="T25" i="48"/>
  <c r="T25" i="49" s="1"/>
  <c r="T25" i="50" s="1"/>
  <c r="T25" i="51" s="1"/>
  <c r="T25" i="52" s="1"/>
  <c r="R13" i="48"/>
  <c r="R13" i="49" s="1"/>
  <c r="R13" i="50" s="1"/>
  <c r="U20" i="48"/>
  <c r="U20" i="49" s="1"/>
  <c r="U20" i="50" s="1"/>
  <c r="U20" i="51" s="1"/>
  <c r="U20" i="52" s="1"/>
  <c r="M23" i="47"/>
  <c r="S13" i="48"/>
  <c r="S13" i="49" s="1"/>
  <c r="S13" i="50" s="1"/>
  <c r="S13" i="51" s="1"/>
  <c r="AC51" i="47"/>
  <c r="O26" i="47"/>
  <c r="Z22" i="48"/>
  <c r="AA22" i="48"/>
  <c r="Z26" i="48"/>
  <c r="M37" i="47"/>
  <c r="Q14" i="48"/>
  <c r="Q14" i="49" s="1"/>
  <c r="Q14" i="50" s="1"/>
  <c r="X20" i="48"/>
  <c r="O20" i="47"/>
  <c r="P22" i="47"/>
  <c r="F44" i="47"/>
  <c r="M44" i="47" s="1"/>
  <c r="T13" i="48"/>
  <c r="T13" i="49" s="1"/>
  <c r="T13" i="50" s="1"/>
  <c r="AC27" i="47"/>
  <c r="AD28" i="47"/>
  <c r="AD27" i="47"/>
  <c r="V19" i="48"/>
  <c r="V19" i="49" s="1"/>
  <c r="V19" i="50" s="1"/>
  <c r="V19" i="51" s="1"/>
  <c r="V19" i="52" s="1"/>
  <c r="T20" i="48"/>
  <c r="R22" i="48"/>
  <c r="AE28" i="47"/>
  <c r="M17" i="47"/>
  <c r="AF28" i="47"/>
  <c r="M16" i="47"/>
  <c r="AF27" i="47"/>
  <c r="Q17" i="48"/>
  <c r="Q17" i="49" s="1"/>
  <c r="Q17" i="50" s="1"/>
  <c r="O19" i="47"/>
  <c r="P26" i="47"/>
  <c r="AC28" i="47"/>
  <c r="L16" i="47"/>
  <c r="AE27" i="47"/>
  <c r="T16" i="48"/>
  <c r="T16" i="49" s="1"/>
  <c r="T16" i="50" s="1"/>
  <c r="T16" i="51" s="1"/>
  <c r="T16" i="52" s="1"/>
  <c r="R17" i="48"/>
  <c r="R17" i="49" s="1"/>
  <c r="R17" i="50" s="1"/>
  <c r="R17" i="51" s="1"/>
  <c r="R17" i="52" s="1"/>
  <c r="R25" i="48"/>
  <c r="R25" i="49" s="1"/>
  <c r="R25" i="50" s="1"/>
  <c r="R25" i="51" s="1"/>
  <c r="R25" i="52"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L37" i="47"/>
  <c r="M14" i="47"/>
  <c r="P40" i="47"/>
  <c r="O40" i="47"/>
  <c r="M40" i="47"/>
  <c r="N40" i="47"/>
  <c r="O17" i="47"/>
  <c r="X20" i="47"/>
  <c r="Z20" i="47"/>
  <c r="J49" i="47"/>
  <c r="U25" i="48"/>
  <c r="U25" i="49" s="1"/>
  <c r="U25" i="50" s="1"/>
  <c r="U25" i="51" s="1"/>
  <c r="U25" i="52" s="1"/>
  <c r="P13" i="47"/>
  <c r="F43" i="47"/>
  <c r="L19" i="47"/>
  <c r="Q19" i="48"/>
  <c r="Q19" i="49" s="1"/>
  <c r="Q19" i="50" s="1"/>
  <c r="M19" i="47"/>
  <c r="P19" i="47"/>
  <c r="S14" i="48"/>
  <c r="S14" i="49" s="1"/>
  <c r="S14" i="50" s="1"/>
  <c r="H38" i="47"/>
  <c r="T38" i="47" s="1"/>
  <c r="H28" i="47"/>
  <c r="G43" i="47"/>
  <c r="S43" i="47" s="1"/>
  <c r="R19" i="48"/>
  <c r="R19" i="49" s="1"/>
  <c r="R19" i="50" s="1"/>
  <c r="R19" i="51" s="1"/>
  <c r="R19" i="52" s="1"/>
  <c r="N22" i="47"/>
  <c r="Z22" i="47"/>
  <c r="AA22" i="47"/>
  <c r="W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AA14" i="53" l="1"/>
  <c r="V28" i="53"/>
  <c r="AA28" i="53" s="1"/>
  <c r="O41" i="47"/>
  <c r="S14" i="51"/>
  <c r="S13" i="52"/>
  <c r="Z20" i="50"/>
  <c r="T14" i="52"/>
  <c r="T14" i="53"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T28" i="53" l="1"/>
  <c r="Y28" i="53" s="1"/>
  <c r="Y14" i="53"/>
  <c r="Y20" i="49"/>
  <c r="T20" i="50"/>
  <c r="W22" i="49"/>
  <c r="R22" i="50"/>
  <c r="V17" i="51"/>
  <c r="R13" i="52"/>
  <c r="U28" i="49"/>
  <c r="U17" i="50"/>
  <c r="T13" i="52"/>
  <c r="T13" i="53" s="1"/>
  <c r="AA17" i="50"/>
  <c r="S14" i="52"/>
  <c r="S20" i="51"/>
  <c r="X20" i="50"/>
  <c r="R14" i="52"/>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Z28" i="49"/>
  <c r="Y22" i="48"/>
  <c r="T22" i="49"/>
  <c r="T22" i="50" s="1"/>
  <c r="Y26" i="48"/>
  <c r="T26" i="49"/>
  <c r="AA17" i="49"/>
  <c r="AA20" i="48"/>
  <c r="V20" i="49"/>
  <c r="AA26" i="48"/>
  <c r="V26" i="49"/>
  <c r="V27" i="48"/>
  <c r="AA27" i="48" s="1"/>
  <c r="V13" i="49"/>
  <c r="V13" i="50" s="1"/>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T27" i="53" l="1"/>
  <c r="Y27" i="53" s="1"/>
  <c r="Y13" i="53"/>
  <c r="Y26" i="49"/>
  <c r="T26" i="50"/>
  <c r="V17" i="52"/>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2" s="1"/>
  <c r="X20" i="51"/>
  <c r="T20" i="51"/>
  <c r="Y20" i="50"/>
  <c r="T17" i="51"/>
  <c r="T28" i="50"/>
  <c r="Y28" i="50" s="1"/>
  <c r="Y17" i="50"/>
  <c r="S26" i="51"/>
  <c r="X26" i="50"/>
  <c r="S28" i="50"/>
  <c r="X28" i="50" s="1"/>
  <c r="S28" i="51"/>
  <c r="X28" i="51"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AA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V20" i="51" l="1"/>
  <c r="AA20" i="50"/>
  <c r="V28" i="50"/>
  <c r="AA28" i="50" s="1"/>
  <c r="V26" i="51"/>
  <c r="AA26" i="50"/>
  <c r="V27" i="51"/>
  <c r="AA27" i="51" s="1"/>
  <c r="V13" i="52"/>
  <c r="V13" i="53" s="1"/>
  <c r="AA13" i="51"/>
  <c r="S26" i="52"/>
  <c r="X26" i="52" s="1"/>
  <c r="X26" i="51"/>
  <c r="S22" i="51"/>
  <c r="X22" i="50"/>
  <c r="R20" i="52"/>
  <c r="W20" i="51"/>
  <c r="R28" i="51"/>
  <c r="W28" i="51" s="1"/>
  <c r="T22" i="52"/>
  <c r="Y22" i="51"/>
  <c r="T27" i="51"/>
  <c r="Y27" i="51" s="1"/>
  <c r="T20" i="52"/>
  <c r="Y20" i="52" s="1"/>
  <c r="Y20" i="51"/>
  <c r="S16" i="52"/>
  <c r="S27" i="51"/>
  <c r="X27" i="51" s="1"/>
  <c r="X16" i="51"/>
  <c r="R22" i="52"/>
  <c r="W22" i="51"/>
  <c r="R27" i="51"/>
  <c r="W27" i="51" s="1"/>
  <c r="S28" i="52"/>
  <c r="T17" i="52"/>
  <c r="T28" i="51"/>
  <c r="Y28" i="51" s="1"/>
  <c r="Y17" i="51"/>
  <c r="S27" i="50"/>
  <c r="X27" i="50" s="1"/>
  <c r="T26" i="51"/>
  <c r="Y26" i="50"/>
  <c r="R26" i="51"/>
  <c r="W26" i="50"/>
  <c r="U17" i="52"/>
  <c r="U28" i="51"/>
  <c r="Z28" i="51" s="1"/>
  <c r="Z17" i="51"/>
  <c r="U27" i="51"/>
  <c r="Z27" i="51" s="1"/>
  <c r="U13" i="52"/>
  <c r="Z13" i="51"/>
  <c r="X28" i="52"/>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V27" i="53" l="1"/>
  <c r="AA27" i="53" s="1"/>
  <c r="AA13" i="53"/>
  <c r="X16" i="52"/>
  <c r="V27" i="52"/>
  <c r="AA27" i="52" s="1"/>
  <c r="AA13" i="52"/>
  <c r="U28" i="52"/>
  <c r="Z28" i="52" s="1"/>
  <c r="Z17" i="52"/>
  <c r="Y17" i="52"/>
  <c r="W20" i="52"/>
  <c r="Y22" i="52"/>
  <c r="T27" i="52"/>
  <c r="Y27" i="52" s="1"/>
  <c r="V26" i="52"/>
  <c r="AA26" i="52" s="1"/>
  <c r="AA26" i="51"/>
  <c r="R26" i="52"/>
  <c r="W26" i="52" s="1"/>
  <c r="W26" i="51"/>
  <c r="S22" i="52"/>
  <c r="X22" i="52" s="1"/>
  <c r="X22" i="51"/>
  <c r="U27" i="52"/>
  <c r="Z27" i="52" s="1"/>
  <c r="Z13" i="52"/>
  <c r="T26" i="52"/>
  <c r="Y26" i="52" s="1"/>
  <c r="Y26" i="51"/>
  <c r="W22" i="52"/>
  <c r="R27" i="52"/>
  <c r="W27" i="52" s="1"/>
  <c r="V20" i="52"/>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T28" i="52" l="1"/>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<sst xmlns="http://schemas.openxmlformats.org/spreadsheetml/2006/main" count="2443" uniqueCount="139">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</sst>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4.xml"/><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218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hidden="1" customWidth="1"/>
    <col min="17" max="17" width="3.5546875" style="2" hidden="1" customWidth="1"/>
    <col min="18" max="16384" width="10.2187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45582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23" width="10.21875" style="2" customWidth="1"/>
    <col min="24"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ht="12.6" hidden="1" customHeight="1"/>
    <row r="50" ht="0" hidden="1" customHeight="1"/>
    <row r="51" ht="0" hidden="1" customHeight="1"/>
    <row r="52" ht="0" hidden="1" customHeight="1"/>
    <row r="53" ht="0" hidden="1" customHeight="1"/>
    <row r="54" ht="0" hidden="1" customHeight="1"/>
    <row r="55"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K58"/>
  <sheetViews>
    <sheetView showGridLines="0" topLeftCell="D1" zoomScale="90" zoomScaleNormal="90" zoomScalePageLayoutView="40" workbookViewId="0">
      <selection activeCell="AJ10" sqref="AJ10"/>
    </sheetView>
  </sheetViews>
  <sheetFormatPr defaultColWidth="0" defaultRowHeight="0" customHeight="1" zeroHeight="1"/>
  <cols>
    <col min="1" max="2" width="2.5546875" customWidth="1"/>
    <col min="3" max="3" width="39" customWidth="1"/>
    <col min="4" max="4" width="1.77734375" customWidth="1"/>
    <col min="5" max="5" width="15.44140625" customWidth="1"/>
    <col min="6" max="17" width="5.77734375" style="94" bestFit="1" customWidth="1"/>
    <col min="18" max="18" width="6.21875" bestFit="1" customWidth="1"/>
    <col min="19" max="23" width="5.77734375" bestFit="1" customWidth="1"/>
    <col min="24" max="24" width="5.77734375" customWidth="1"/>
    <col min="25" max="25" width="5.77734375" bestFit="1" customWidth="1"/>
    <col min="26" max="27" width="5.77734375" customWidth="1"/>
    <col min="28" max="28" width="5.77734375" bestFit="1" customWidth="1"/>
    <col min="29" max="35" width="5.77734375" customWidth="1"/>
    <col min="36" max="36" width="7.5546875" bestFit="1" customWidth="1"/>
    <col min="37" max="37" width="5.77734375" style="9" bestFit="1" customWidth="1"/>
    <col min="38" max="52" width="0" style="9" hidden="1" customWidth="1"/>
    <col min="53" max="63" width="0" hidden="1" customWidth="1"/>
    <col min="64" max="16384" width="9.21875" hidden="1"/>
  </cols>
  <sheetData>
    <row r="1" spans="1:52"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4.4">
      <c r="A3" s="9"/>
      <c r="B3" s="10"/>
      <c r="C3" s="24"/>
      <c r="D3" s="24"/>
      <c r="E3" s="24"/>
      <c r="F3" s="93"/>
      <c r="G3" s="93"/>
      <c r="H3" s="93"/>
      <c r="I3" s="93"/>
      <c r="J3" s="93"/>
      <c r="K3" s="93"/>
      <c r="L3" s="93"/>
      <c r="M3" s="93"/>
      <c r="N3" s="93"/>
      <c r="O3" s="93"/>
      <c r="P3" s="93"/>
      <c r="Q3" s="93"/>
      <c r="R3" s="24"/>
      <c r="S3" s="24"/>
      <c r="AJ3" s="25">
        <f>+' '!I17</f>
        <v>45582</v>
      </c>
    </row>
    <row r="4" spans="1:52" ht="16.2">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row>
    <row r="8" spans="1:52"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9"/>
      <c r="AM8" s="19"/>
      <c r="AN8" s="19"/>
      <c r="AO8" s="19"/>
      <c r="AP8" s="19"/>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7" hidden="1" customHeight="1"/>
    <row r="15" spans="1:52" ht="26.55" hidden="1" customHeight="1"/>
    <row r="16" spans="1:52" ht="26.55"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55" hidden="1" customHeight="1"/>
    <row r="40" ht="9" hidden="1" customHeight="1"/>
    <row r="41" ht="17.55"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85" zoomScaleNormal="85" workbookViewId="0">
      <selection activeCell="K6" sqref="K6"/>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September</v>
      </c>
      <c r="G9" s="153"/>
      <c r="H9" s="153"/>
      <c r="I9" s="153"/>
      <c r="J9" s="153"/>
      <c r="K9" s="153"/>
      <c r="L9" s="153"/>
      <c r="M9" s="153"/>
      <c r="N9" s="153"/>
      <c r="O9" s="153"/>
      <c r="P9" s="154"/>
      <c r="Q9" s="155" t="str">
        <f>"January to "&amp; D4</f>
        <v>January to September</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139</v>
      </c>
      <c r="G13" s="73">
        <v>98</v>
      </c>
      <c r="H13" s="71">
        <v>82</v>
      </c>
      <c r="I13" s="71">
        <v>60</v>
      </c>
      <c r="J13" s="71">
        <v>0</v>
      </c>
      <c r="K13" s="71">
        <v>79</v>
      </c>
      <c r="L13" s="64">
        <f>IFERROR(F13/G13-1,"n/a")</f>
        <v>0.41836734693877542</v>
      </c>
      <c r="M13" s="64">
        <f>IFERROR(F13/H13-1,"n/a")</f>
        <v>0.69512195121951215</v>
      </c>
      <c r="N13" s="64">
        <f>IFERROR(F13/I13-1,"n/a")</f>
        <v>1.3166666666666669</v>
      </c>
      <c r="O13" s="64" t="str">
        <f>IFERROR(F13/J13-1,"n/a")</f>
        <v>n/a</v>
      </c>
      <c r="P13" s="60">
        <f>IFERROR(F13/K13-1,"n/a")</f>
        <v>0.759493670886076</v>
      </c>
      <c r="Q13" s="68">
        <f>'Aug-24'!Q13+F13</f>
        <v>1655</v>
      </c>
      <c r="R13" s="68">
        <f>'Aug-24'!R13+G13</f>
        <v>1155</v>
      </c>
      <c r="S13" s="68">
        <f>'Aug-24'!S13+H13</f>
        <v>1073</v>
      </c>
      <c r="T13" s="68">
        <f>'Aug-24'!T13+I13</f>
        <v>139</v>
      </c>
      <c r="U13" s="68">
        <f>'Aug-24'!U13+J13</f>
        <v>551</v>
      </c>
      <c r="V13" s="68">
        <f>'Aug-24'!V13+K13</f>
        <v>1102</v>
      </c>
      <c r="W13" s="64">
        <f>IFERROR(Q13/R13-1,"n/a")</f>
        <v>0.4329004329004329</v>
      </c>
      <c r="X13" s="64">
        <f>IFERROR(Q13/S13-1,"n/a")</f>
        <v>0.54240447343895615</v>
      </c>
      <c r="Y13" s="64">
        <f>IFERROR(Q13/T13-1,"n/a")</f>
        <v>10.906474820143885</v>
      </c>
      <c r="Z13" s="64">
        <f>IFERROR(Q13/U13-1,"n/a")</f>
        <v>2.0036297640653356</v>
      </c>
      <c r="AA13" s="60">
        <f>IFERROR(Q13/V13-1,"n/a")</f>
        <v>0.50181488203266778</v>
      </c>
      <c r="AB13" s="68">
        <v>1630</v>
      </c>
      <c r="AC13" s="68">
        <v>1486</v>
      </c>
      <c r="AD13" s="68">
        <v>522</v>
      </c>
      <c r="AE13" s="68">
        <v>551</v>
      </c>
      <c r="AF13" s="135">
        <v>1591</v>
      </c>
      <c r="AG13" s="123"/>
      <c r="AH13" s="123"/>
    </row>
    <row r="14" spans="1:34" s="124" customFormat="1" ht="10.8">
      <c r="A14" s="123"/>
      <c r="B14" s="128"/>
      <c r="C14" s="33"/>
      <c r="D14" s="26" t="s">
        <v>11</v>
      </c>
      <c r="E14" s="32"/>
      <c r="F14" s="71">
        <v>494236</v>
      </c>
      <c r="G14" s="73">
        <v>313650</v>
      </c>
      <c r="H14" s="71">
        <v>280580</v>
      </c>
      <c r="I14" s="71">
        <v>83395</v>
      </c>
      <c r="J14" s="71">
        <v>0</v>
      </c>
      <c r="K14" s="71">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105</v>
      </c>
      <c r="G16" s="74">
        <v>68</v>
      </c>
      <c r="H16" s="71">
        <v>74</v>
      </c>
      <c r="I16" s="71">
        <v>34</v>
      </c>
      <c r="J16" s="71">
        <v>9</v>
      </c>
      <c r="K16" s="71">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0.8">
      <c r="A17" s="123"/>
      <c r="B17" s="128"/>
      <c r="C17" s="33"/>
      <c r="D17" s="26" t="s">
        <v>11</v>
      </c>
      <c r="E17" s="32"/>
      <c r="F17" s="71">
        <v>284734</v>
      </c>
      <c r="G17" s="74">
        <v>223095</v>
      </c>
      <c r="H17" s="71">
        <v>150081</v>
      </c>
      <c r="I17" s="71">
        <v>64266</v>
      </c>
      <c r="J17" s="71">
        <v>6072</v>
      </c>
      <c r="K17" s="71">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112</v>
      </c>
      <c r="G19" s="73">
        <v>100</v>
      </c>
      <c r="H19" s="71">
        <v>92</v>
      </c>
      <c r="I19" s="71">
        <v>7</v>
      </c>
      <c r="J19" s="71">
        <v>1</v>
      </c>
      <c r="K19" s="71">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0.8">
      <c r="A20" s="123"/>
      <c r="B20" s="128"/>
      <c r="C20" s="33"/>
      <c r="D20" s="26" t="s">
        <v>11</v>
      </c>
      <c r="E20" s="32"/>
      <c r="F20" s="71">
        <v>228255</v>
      </c>
      <c r="G20" s="73">
        <v>181434</v>
      </c>
      <c r="H20" s="71">
        <v>137415</v>
      </c>
      <c r="I20" s="71">
        <v>3224</v>
      </c>
      <c r="J20" s="71">
        <v>0</v>
      </c>
      <c r="K20" s="71">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130</v>
      </c>
      <c r="G22" s="74">
        <v>119</v>
      </c>
      <c r="H22" s="71">
        <v>85</v>
      </c>
      <c r="I22" s="71">
        <v>46</v>
      </c>
      <c r="J22" s="71">
        <v>0</v>
      </c>
      <c r="K22" s="71">
        <v>86</v>
      </c>
      <c r="L22" s="64">
        <f>IFERROR(F22/G22-1,"n/a")</f>
        <v>9.243697478991586E-2</v>
      </c>
      <c r="M22" s="64">
        <f>IFERROR(F22/H22-1,"n/a")</f>
        <v>0.52941176470588225</v>
      </c>
      <c r="N22" s="64">
        <f>IFERROR(F22/I22-1,"n/a")</f>
        <v>1.8260869565217392</v>
      </c>
      <c r="O22" s="64" t="str">
        <f>IFERROR(F22/J22-1,"n/a")</f>
        <v>n/a</v>
      </c>
      <c r="P22" s="60">
        <f>IFERROR(F22/K22-1,"n/a")</f>
        <v>0.51162790697674421</v>
      </c>
      <c r="Q22" s="68">
        <f>'Aug-24'!Q22+F22</f>
        <v>996</v>
      </c>
      <c r="R22" s="68">
        <f>'Aug-24'!R22+G22</f>
        <v>976</v>
      </c>
      <c r="S22" s="68">
        <f>'Aug-24'!S22+H22</f>
        <v>548</v>
      </c>
      <c r="T22" s="68">
        <f>'Aug-24'!T22+I22</f>
        <v>84</v>
      </c>
      <c r="U22" s="68">
        <f>'Aug-24'!U22+J22</f>
        <v>43</v>
      </c>
      <c r="V22" s="68">
        <f>'Aug-24'!V22+K22</f>
        <v>585</v>
      </c>
      <c r="W22" s="64">
        <f>IFERROR(Q22/R22-1,"n/a")</f>
        <v>2.0491803278688492E-2</v>
      </c>
      <c r="X22" s="64">
        <f>IFERROR(Q22/S22-1,"n/a")</f>
        <v>0.81751824817518237</v>
      </c>
      <c r="Y22" s="64">
        <f>IFERROR(Q22/T22-1,"n/a")</f>
        <v>10.857142857142858</v>
      </c>
      <c r="Z22" s="64">
        <f>IFERROR(Q22/U22-1,"n/a")</f>
        <v>22.162790697674417</v>
      </c>
      <c r="AA22" s="60">
        <f>IFERROR(Q22/V22-1,"n/a")</f>
        <v>0.70256410256410251</v>
      </c>
      <c r="AB22" s="68">
        <v>1500</v>
      </c>
      <c r="AC22" s="68">
        <v>895</v>
      </c>
      <c r="AD22" s="68">
        <v>283</v>
      </c>
      <c r="AE22" s="68">
        <v>43</v>
      </c>
      <c r="AF22" s="135">
        <v>827</v>
      </c>
      <c r="AG22" s="123"/>
      <c r="AH22" s="123"/>
    </row>
    <row r="23" spans="1:34" s="124" customFormat="1" ht="10.8">
      <c r="A23" s="123"/>
      <c r="B23" s="128"/>
      <c r="C23" s="33"/>
      <c r="D23" s="26" t="s">
        <v>11</v>
      </c>
      <c r="E23" s="32"/>
      <c r="F23" s="71">
        <v>442038</v>
      </c>
      <c r="G23" s="73">
        <v>374705</v>
      </c>
      <c r="H23" s="71">
        <v>267710</v>
      </c>
      <c r="I23" s="71">
        <v>89719</v>
      </c>
      <c r="J23" s="71">
        <v>0</v>
      </c>
      <c r="K23" s="71">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4</v>
      </c>
      <c r="H25" s="71">
        <v>1</v>
      </c>
      <c r="I25" s="71">
        <v>0</v>
      </c>
      <c r="J25" s="71">
        <v>0</v>
      </c>
      <c r="K25" s="71">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0.8">
      <c r="A26" s="123"/>
      <c r="B26" s="128"/>
      <c r="C26" s="33"/>
      <c r="D26" s="26" t="s">
        <v>11</v>
      </c>
      <c r="E26" s="32"/>
      <c r="F26" s="71">
        <v>5957</v>
      </c>
      <c r="G26" s="71">
        <v>7920</v>
      </c>
      <c r="H26" s="71">
        <v>2266</v>
      </c>
      <c r="I26" s="71">
        <v>0</v>
      </c>
      <c r="J26" s="71">
        <v>0</v>
      </c>
      <c r="K26" s="71">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488</v>
      </c>
      <c r="G27" s="75">
        <f t="shared" si="0"/>
        <v>389</v>
      </c>
      <c r="H27" s="75">
        <f t="shared" si="0"/>
        <v>334</v>
      </c>
      <c r="I27" s="75">
        <f t="shared" si="0"/>
        <v>147</v>
      </c>
      <c r="J27" s="75">
        <f t="shared" si="0"/>
        <v>10</v>
      </c>
      <c r="K27" s="75">
        <f t="shared" si="0"/>
        <v>268</v>
      </c>
      <c r="L27" s="66">
        <f>IFERROR(F27/G27-1,"n/a")</f>
        <v>0.25449871465295626</v>
      </c>
      <c r="M27" s="66">
        <f>IFERROR(F27/H27-1,"n/a")</f>
        <v>0.46107784431137722</v>
      </c>
      <c r="N27" s="66">
        <f>IFERROR(F27/I27-1,"n/a")</f>
        <v>2.3197278911564627</v>
      </c>
      <c r="O27" s="66">
        <f>IFERROR(F27/J27-1,"n/a")</f>
        <v>47.8</v>
      </c>
      <c r="P27" s="62">
        <f>IFERROR(F27/K27-1,"n/a")</f>
        <v>0.82089552238805963</v>
      </c>
      <c r="Q27" s="75">
        <f t="shared" ref="Q27:V28" si="1">Q13+Q16+Q19+Q22+Q25</f>
        <v>3841</v>
      </c>
      <c r="R27" s="75">
        <f t="shared" si="1"/>
        <v>3120</v>
      </c>
      <c r="S27" s="75">
        <f t="shared" si="1"/>
        <v>2593</v>
      </c>
      <c r="T27" s="75">
        <f t="shared" si="1"/>
        <v>375</v>
      </c>
      <c r="U27" s="75">
        <f t="shared" si="1"/>
        <v>623</v>
      </c>
      <c r="V27" s="75">
        <f t="shared" si="1"/>
        <v>2334</v>
      </c>
      <c r="W27" s="66">
        <f>IFERROR(Q27/R27-1,"n/a")</f>
        <v>0.23108974358974366</v>
      </c>
      <c r="X27" s="66">
        <f>IFERROR(Q27/S27-1,"n/a")</f>
        <v>0.48129579637485542</v>
      </c>
      <c r="Y27" s="66">
        <f>IFERROR(Q27/T27-1,"n/a")</f>
        <v>9.2426666666666666</v>
      </c>
      <c r="Z27" s="66">
        <f>IFERROR(Q27/U27-1,"n/a")</f>
        <v>5.1653290529695024</v>
      </c>
      <c r="AA27" s="62">
        <f>IFERROR(Q27/V27-1,"n/a")</f>
        <v>0.64567266495287057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September</v>
      </c>
      <c r="G33" s="156"/>
      <c r="H33" s="156"/>
      <c r="I33" s="156"/>
      <c r="J33" s="156"/>
      <c r="K33" s="156"/>
      <c r="L33" s="156"/>
      <c r="M33" s="156"/>
      <c r="N33" s="156"/>
      <c r="O33" s="156"/>
      <c r="P33" s="157"/>
      <c r="Q33" s="159" t="s">
        <v>137</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139</v>
      </c>
      <c r="G37" s="74">
        <v>98</v>
      </c>
      <c r="H37" s="74">
        <v>82</v>
      </c>
      <c r="I37" s="74">
        <v>60</v>
      </c>
      <c r="J37" s="74">
        <v>0</v>
      </c>
      <c r="K37" s="74">
        <v>79</v>
      </c>
      <c r="L37" s="64">
        <f>IFERROR(F37/G37-1,"n/a")</f>
        <v>0.41836734693877542</v>
      </c>
      <c r="M37" s="64">
        <f>IFERROR(F37/H37-1,"n/a")</f>
        <v>0.69512195121951215</v>
      </c>
      <c r="N37" s="64">
        <f>IFERROR(F37/I37-1,"n/a")</f>
        <v>1.3166666666666669</v>
      </c>
      <c r="O37" s="64" t="str">
        <f>IFERROR(F37/J37-1,"n/a")</f>
        <v>n/a</v>
      </c>
      <c r="P37" s="60">
        <f>IFERROR(F37/K37-1,"n/a")</f>
        <v>0.759493670886076</v>
      </c>
      <c r="Q37" s="74">
        <f>'Aug-24'!Q37+F37</f>
        <v>953</v>
      </c>
      <c r="R37" s="74">
        <f>'Aug-24'!R37+G37</f>
        <v>625</v>
      </c>
      <c r="S37" s="74">
        <f>'Aug-24'!S37+H37</f>
        <v>543</v>
      </c>
      <c r="T37" s="74">
        <f>'Aug-24'!T37+I37</f>
        <v>139</v>
      </c>
      <c r="U37" s="74">
        <f>'Aug-24'!U37+J37</f>
        <v>42</v>
      </c>
      <c r="V37" s="74">
        <f>'Aug-24'!V37+K37</f>
        <v>586</v>
      </c>
      <c r="W37" s="120">
        <f>IFERROR(Q37/R37-1,"n/a")</f>
        <v>0.52479999999999993</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0.199999999999999">
      <c r="A38" s="123"/>
      <c r="B38" s="123"/>
      <c r="C38" s="33"/>
      <c r="D38" s="26" t="s">
        <v>11</v>
      </c>
      <c r="E38" s="32"/>
      <c r="F38" s="74">
        <f t="shared" si="3"/>
        <v>494236</v>
      </c>
      <c r="G38" s="74">
        <v>313650</v>
      </c>
      <c r="H38" s="74">
        <v>280580</v>
      </c>
      <c r="I38" s="74">
        <v>83395</v>
      </c>
      <c r="J38" s="74">
        <v>0</v>
      </c>
      <c r="K38" s="7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4">F16</f>
        <v>105</v>
      </c>
      <c r="G40" s="74">
        <v>68</v>
      </c>
      <c r="H40" s="74">
        <v>74</v>
      </c>
      <c r="I40" s="74">
        <v>34</v>
      </c>
      <c r="J40" s="74">
        <v>9</v>
      </c>
      <c r="K40" s="74">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0.199999999999999">
      <c r="A41" s="123"/>
      <c r="B41" s="123"/>
      <c r="C41" s="33"/>
      <c r="D41" s="26" t="s">
        <v>11</v>
      </c>
      <c r="E41" s="32"/>
      <c r="F41" s="74">
        <f t="shared" si="4"/>
        <v>284734</v>
      </c>
      <c r="G41" s="74">
        <v>223095</v>
      </c>
      <c r="H41" s="74">
        <v>150081</v>
      </c>
      <c r="I41" s="74">
        <v>64266</v>
      </c>
      <c r="J41" s="74">
        <v>6072</v>
      </c>
      <c r="K41" s="74">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5">F19</f>
        <v>112</v>
      </c>
      <c r="G43" s="74">
        <v>100</v>
      </c>
      <c r="H43" s="74">
        <v>92</v>
      </c>
      <c r="I43" s="74">
        <v>7</v>
      </c>
      <c r="J43" s="74">
        <v>1</v>
      </c>
      <c r="K43" s="74">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0.199999999999999">
      <c r="A44" s="123"/>
      <c r="B44" s="123"/>
      <c r="C44" s="33"/>
      <c r="D44" s="26" t="s">
        <v>11</v>
      </c>
      <c r="E44" s="32"/>
      <c r="F44" s="74">
        <f t="shared" si="5"/>
        <v>228255</v>
      </c>
      <c r="G44" s="74">
        <v>181434</v>
      </c>
      <c r="H44" s="74">
        <v>137415</v>
      </c>
      <c r="I44" s="74">
        <v>3224</v>
      </c>
      <c r="J44" s="74">
        <v>0</v>
      </c>
      <c r="K44" s="74">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6">F22</f>
        <v>130</v>
      </c>
      <c r="G46" s="74">
        <v>119</v>
      </c>
      <c r="H46" s="74">
        <v>85</v>
      </c>
      <c r="I46" s="74">
        <v>46</v>
      </c>
      <c r="J46" s="74">
        <v>0</v>
      </c>
      <c r="K46" s="74">
        <v>86</v>
      </c>
      <c r="L46" s="64">
        <f>IFERROR(F46/G46-1,"n/a")</f>
        <v>9.243697478991586E-2</v>
      </c>
      <c r="M46" s="64">
        <f>IFERROR(F46/H46-1,"n/a")</f>
        <v>0.52941176470588225</v>
      </c>
      <c r="N46" s="64">
        <f>IFERROR(F46/I46-1,"n/a")</f>
        <v>1.8260869565217392</v>
      </c>
      <c r="O46" s="64" t="str">
        <f>IFERROR(F46/J46-1,"n/a")</f>
        <v>n/a</v>
      </c>
      <c r="P46" s="60">
        <f>IFERROR(F46/K46-1,"n/a")</f>
        <v>0.51162790697674421</v>
      </c>
      <c r="Q46" s="74">
        <f>'Aug-24'!Q46+F46</f>
        <v>737</v>
      </c>
      <c r="R46" s="74">
        <f>'Aug-24'!R46+G46</f>
        <v>689</v>
      </c>
      <c r="S46" s="74">
        <f>'Aug-24'!S46+H46</f>
        <v>495</v>
      </c>
      <c r="T46" s="74">
        <f>'Aug-24'!T46+I46</f>
        <v>84</v>
      </c>
      <c r="U46" s="74">
        <f>'Aug-24'!U46+J46</f>
        <v>0</v>
      </c>
      <c r="V46" s="74">
        <f>'Aug-24'!V46+K46</f>
        <v>496</v>
      </c>
      <c r="W46" s="120">
        <f>IFERROR(Q46/R46-1,"n/a")</f>
        <v>6.9666182873729943E-2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0.199999999999999">
      <c r="A47" s="123"/>
      <c r="B47" s="123"/>
      <c r="C47" s="33"/>
      <c r="D47" s="26" t="s">
        <v>11</v>
      </c>
      <c r="E47" s="32"/>
      <c r="F47" s="74">
        <f t="shared" si="6"/>
        <v>442038</v>
      </c>
      <c r="G47" s="74">
        <v>374705</v>
      </c>
      <c r="H47" s="74">
        <v>267710</v>
      </c>
      <c r="I47" s="74">
        <v>89719</v>
      </c>
      <c r="J47" s="74">
        <v>0</v>
      </c>
      <c r="K47" s="74">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7">F25</f>
        <v>2</v>
      </c>
      <c r="G49" s="74">
        <v>4</v>
      </c>
      <c r="H49" s="74">
        <v>1</v>
      </c>
      <c r="I49" s="74">
        <v>0</v>
      </c>
      <c r="J49" s="74">
        <v>0</v>
      </c>
      <c r="K49" s="74">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8">IFERROR(Q49/R49-1,"n/a")</f>
        <v>-0.36842105263157898</v>
      </c>
      <c r="X49" s="120">
        <f t="shared" si="8"/>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0.199999999999999">
      <c r="C50" s="33"/>
      <c r="D50" s="26" t="s">
        <v>11</v>
      </c>
      <c r="E50" s="32"/>
      <c r="F50" s="74">
        <f t="shared" si="7"/>
        <v>5957</v>
      </c>
      <c r="G50" s="74">
        <v>7920</v>
      </c>
      <c r="H50" s="74">
        <v>2266</v>
      </c>
      <c r="I50" s="74">
        <v>0</v>
      </c>
      <c r="J50" s="74">
        <v>0</v>
      </c>
      <c r="K50" s="74">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8"/>
        <v>0.29095995803462138</v>
      </c>
      <c r="X50" s="120">
        <f t="shared" si="8"/>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0.8" thickBot="1">
      <c r="C51" s="35" t="s">
        <v>12</v>
      </c>
      <c r="D51" s="36"/>
      <c r="E51" s="37"/>
      <c r="F51" s="75">
        <f>F37+F40+F43+F46+F49</f>
        <v>488</v>
      </c>
      <c r="G51" s="75">
        <f>G37+G40+G43+G46+G49</f>
        <v>389</v>
      </c>
      <c r="H51" s="75">
        <f t="shared" ref="H51:K52" si="9">H37+H40+H43+H46+H49</f>
        <v>334</v>
      </c>
      <c r="I51" s="75">
        <f t="shared" si="9"/>
        <v>147</v>
      </c>
      <c r="J51" s="75">
        <f t="shared" si="9"/>
        <v>10</v>
      </c>
      <c r="K51" s="75">
        <f t="shared" si="9"/>
        <v>268</v>
      </c>
      <c r="L51" s="66">
        <f>IFERROR(F51/G51-1,"n/a")</f>
        <v>0.25449871465295626</v>
      </c>
      <c r="M51" s="66">
        <f>IFERROR(F51/H51-1,"n/a")</f>
        <v>0.46107784431137722</v>
      </c>
      <c r="N51" s="66">
        <f>IFERROR(F51/I51-1,"n/a")</f>
        <v>2.3197278911564627</v>
      </c>
      <c r="O51" s="66">
        <f>IFERROR(F51/J51-1,"n/a")</f>
        <v>47.8</v>
      </c>
      <c r="P51" s="62">
        <f>IFERROR(F51/K51-1,"n/a")</f>
        <v>0.82089552238805963</v>
      </c>
      <c r="Q51" s="75">
        <f t="shared" ref="Q51:V52" si="10">Q37+Q40+Q43+Q46+Q49</f>
        <v>2816</v>
      </c>
      <c r="R51" s="75">
        <f t="shared" si="10"/>
        <v>2253</v>
      </c>
      <c r="S51" s="75">
        <f>S37+S40+S43+S46+S49</f>
        <v>1962</v>
      </c>
      <c r="T51" s="75">
        <f t="shared" si="10"/>
        <v>363</v>
      </c>
      <c r="U51" s="75">
        <f t="shared" si="10"/>
        <v>58</v>
      </c>
      <c r="V51" s="75">
        <f t="shared" si="10"/>
        <v>1700</v>
      </c>
      <c r="W51" s="66">
        <f t="shared" si="8"/>
        <v>0.24988903683976926</v>
      </c>
      <c r="X51" s="66">
        <f t="shared" si="8"/>
        <v>0.14831804281345562</v>
      </c>
      <c r="Y51" s="66">
        <f>IFERROR(R51/T51-1,"n/a")</f>
        <v>5.2066115702479339</v>
      </c>
      <c r="Z51" s="66">
        <f t="shared" ref="Z51:Z52" si="11">IFERROR(R51/U51-1,"n/a")</f>
        <v>37.844827586206897</v>
      </c>
      <c r="AA51" s="62">
        <f>IFERROR(R51/V51-1,"n/a")</f>
        <v>0.32529411764705873</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1455220</v>
      </c>
      <c r="G52" s="76">
        <f>G38+G41+G44+G47+G50</f>
        <v>1100804</v>
      </c>
      <c r="H52" s="76">
        <f t="shared" si="9"/>
        <v>838052</v>
      </c>
      <c r="I52" s="76">
        <f t="shared" si="9"/>
        <v>240604</v>
      </c>
      <c r="J52" s="76">
        <f t="shared" si="9"/>
        <v>6072</v>
      </c>
      <c r="K52" s="76">
        <f t="shared" si="9"/>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0"/>
        <v>8761679.4000000004</v>
      </c>
      <c r="R52" s="76">
        <f t="shared" si="10"/>
        <v>6743493</v>
      </c>
      <c r="S52" s="76">
        <f t="shared" si="10"/>
        <v>4349299</v>
      </c>
      <c r="T52" s="76">
        <f t="shared" si="10"/>
        <v>558508</v>
      </c>
      <c r="U52" s="76">
        <f t="shared" si="10"/>
        <v>16907</v>
      </c>
      <c r="V52" s="76">
        <f t="shared" si="10"/>
        <v>5036943</v>
      </c>
      <c r="W52" s="67">
        <f t="shared" si="8"/>
        <v>0.29927908281361004</v>
      </c>
      <c r="X52" s="67">
        <f t="shared" si="8"/>
        <v>0.55047813452236793</v>
      </c>
      <c r="Y52" s="118">
        <f>IFERROR(R52/T52-1,"n/a")</f>
        <v>11.074120692989178</v>
      </c>
      <c r="Z52" s="118">
        <f t="shared" si="11"/>
        <v>397.85804696279649</v>
      </c>
      <c r="AA52" s="119">
        <f>IFERROR(R52/V52-1,"n/a")</f>
        <v>0.33880669286906762</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9" zoomScale="85" zoomScaleNormal="85" workbookViewId="0">
      <selection activeCell="K13" sqref="K13:K14"/>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August</v>
      </c>
      <c r="G9" s="153"/>
      <c r="H9" s="153"/>
      <c r="I9" s="153"/>
      <c r="J9" s="153"/>
      <c r="K9" s="153"/>
      <c r="L9" s="153"/>
      <c r="M9" s="153"/>
      <c r="N9" s="153"/>
      <c r="O9" s="153"/>
      <c r="P9" s="154"/>
      <c r="Q9" s="155" t="str">
        <f>"January to "&amp; D4</f>
        <v>January to August</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0.8">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0.8">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0.8">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0.8">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0.8">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August</v>
      </c>
      <c r="G33" s="156"/>
      <c r="H33" s="156"/>
      <c r="I33" s="156"/>
      <c r="J33" s="156"/>
      <c r="K33" s="156"/>
      <c r="L33" s="156"/>
      <c r="M33" s="156"/>
      <c r="N33" s="156"/>
      <c r="O33" s="156"/>
      <c r="P33" s="157"/>
      <c r="Q33" s="159" t="s">
        <v>137</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0.199999999999999">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0.199999999999999">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0.199999999999999">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0.199999999999999">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0.199999999999999">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0.8"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95" zoomScaleNormal="75" workbookViewId="0">
      <selection activeCell="H17" sqref="H17"/>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2">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July</v>
      </c>
      <c r="G9" s="153"/>
      <c r="H9" s="153"/>
      <c r="I9" s="153"/>
      <c r="J9" s="153"/>
      <c r="K9" s="153"/>
      <c r="L9" s="153"/>
      <c r="M9" s="153"/>
      <c r="N9" s="153"/>
      <c r="O9" s="153"/>
      <c r="P9" s="154"/>
      <c r="Q9" s="155" t="str">
        <f>"January to "&amp; D4</f>
        <v>January to July</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0.8">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0.8">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0.8">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0.8">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0.8">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July</v>
      </c>
      <c r="G33" s="156"/>
      <c r="H33" s="156"/>
      <c r="I33" s="156"/>
      <c r="J33" s="156"/>
      <c r="K33" s="156"/>
      <c r="L33" s="156"/>
      <c r="M33" s="156"/>
      <c r="N33" s="156"/>
      <c r="O33" s="156"/>
      <c r="P33" s="157"/>
      <c r="Q33" s="159" t="s">
        <v>136</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0.199999999999999">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0.199999999999999">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0.199999999999999">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0.199999999999999">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0.8"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4" zoomScale="95" zoomScaleNormal="75" workbookViewId="0">
      <selection activeCell="F16" sqref="F16"/>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2">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June</v>
      </c>
      <c r="G9" s="153"/>
      <c r="H9" s="153"/>
      <c r="I9" s="153"/>
      <c r="J9" s="153"/>
      <c r="K9" s="153"/>
      <c r="L9" s="153"/>
      <c r="M9" s="153"/>
      <c r="N9" s="153"/>
      <c r="O9" s="153"/>
      <c r="P9" s="154"/>
      <c r="Q9" s="155" t="str">
        <f>"January to "&amp; D4</f>
        <v>January to June</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0.8">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0.8">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0.8">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0.8">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0.8">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June</v>
      </c>
      <c r="G33" s="156"/>
      <c r="H33" s="156"/>
      <c r="I33" s="156"/>
      <c r="J33" s="156"/>
      <c r="K33" s="156"/>
      <c r="L33" s="156"/>
      <c r="M33" s="156"/>
      <c r="N33" s="156"/>
      <c r="O33" s="156"/>
      <c r="P33" s="157"/>
      <c r="Q33" s="159" t="s">
        <v>134</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0.199999999999999">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0.199999999999999">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0.199999999999999">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0.199999999999999">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0.8"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11" zoomScale="95" zoomScaleNormal="75" workbookViewId="0">
      <selection activeCell="G14" sqref="G14"/>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May</v>
      </c>
      <c r="G9" s="153"/>
      <c r="H9" s="153"/>
      <c r="I9" s="153"/>
      <c r="J9" s="153"/>
      <c r="K9" s="153"/>
      <c r="L9" s="153"/>
      <c r="M9" s="153"/>
      <c r="N9" s="153"/>
      <c r="O9" s="153"/>
      <c r="P9" s="154"/>
      <c r="Q9" s="155" t="str">
        <f>"January to "&amp; D4</f>
        <v>January to May</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0.8">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0.8">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0.8">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0.8">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0.8">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May</v>
      </c>
      <c r="G33" s="156"/>
      <c r="H33" s="156"/>
      <c r="I33" s="156"/>
      <c r="J33" s="156"/>
      <c r="K33" s="156"/>
      <c r="L33" s="156"/>
      <c r="M33" s="156"/>
      <c r="N33" s="156"/>
      <c r="O33" s="156"/>
      <c r="P33" s="157"/>
      <c r="Q33" s="159" t="s">
        <v>133</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0.199999999999999">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0.199999999999999">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0.199999999999999">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0.199999999999999">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0.8"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4" zoomScale="119" zoomScaleNormal="50" workbookViewId="0">
      <selection activeCell="G14" sqref="G14"/>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April</v>
      </c>
      <c r="G9" s="153"/>
      <c r="H9" s="153"/>
      <c r="I9" s="153"/>
      <c r="J9" s="153"/>
      <c r="K9" s="153"/>
      <c r="L9" s="153"/>
      <c r="M9" s="153"/>
      <c r="N9" s="153"/>
      <c r="O9" s="153"/>
      <c r="P9" s="154"/>
      <c r="Q9" s="155" t="str">
        <f>"January to "&amp; D4</f>
        <v>January to April</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0.8">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0.8">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0.8">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0.8">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April</v>
      </c>
      <c r="G33" s="156"/>
      <c r="H33" s="156"/>
      <c r="I33" s="156"/>
      <c r="J33" s="156"/>
      <c r="K33" s="156"/>
      <c r="L33" s="156"/>
      <c r="M33" s="156"/>
      <c r="N33" s="156"/>
      <c r="O33" s="156"/>
      <c r="P33" s="157"/>
      <c r="Q33" s="159" t="s">
        <v>129</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0.199999999999999">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0.199999999999999">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0.199999999999999">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0.199999999999999">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0.8"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Q25" sqref="Q25:Q26"/>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March</v>
      </c>
      <c r="G9" s="153"/>
      <c r="H9" s="153"/>
      <c r="I9" s="153"/>
      <c r="J9" s="153"/>
      <c r="K9" s="153"/>
      <c r="L9" s="153"/>
      <c r="M9" s="153"/>
      <c r="N9" s="153"/>
      <c r="O9" s="153"/>
      <c r="P9" s="154"/>
      <c r="Q9" s="155" t="str">
        <f>"January to "&amp; D4</f>
        <v>January to March</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0.8">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March</v>
      </c>
      <c r="G33" s="156"/>
      <c r="H33" s="156"/>
      <c r="I33" s="156"/>
      <c r="J33" s="156"/>
      <c r="K33" s="156"/>
      <c r="L33" s="156"/>
      <c r="M33" s="156"/>
      <c r="N33" s="156"/>
      <c r="O33" s="156"/>
      <c r="P33" s="157"/>
      <c r="Q33" s="159" t="str">
        <f>"April to "&amp;D4&amp;" (YTD)"</f>
        <v>April to March (YTD)</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0.199999999999999">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6" zoomScaleNormal="100" workbookViewId="0">
      <selection activeCell="F16" sqref="F16"/>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February</v>
      </c>
      <c r="G9" s="153"/>
      <c r="H9" s="153"/>
      <c r="I9" s="153"/>
      <c r="J9" s="153"/>
      <c r="K9" s="153"/>
      <c r="L9" s="153"/>
      <c r="M9" s="153"/>
      <c r="N9" s="153"/>
      <c r="O9" s="153"/>
      <c r="P9" s="154"/>
      <c r="Q9" s="155" t="str">
        <f>"January to "&amp; D4</f>
        <v>January to February</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0.8">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February</v>
      </c>
      <c r="G33" s="156"/>
      <c r="H33" s="156"/>
      <c r="I33" s="156"/>
      <c r="J33" s="156"/>
      <c r="K33" s="156"/>
      <c r="L33" s="156"/>
      <c r="M33" s="156"/>
      <c r="N33" s="156"/>
      <c r="O33" s="156"/>
      <c r="P33" s="157"/>
      <c r="Q33" s="159" t="str">
        <f>"April to "&amp;D4&amp;" (YTD)"</f>
        <v>April to February (YTD)</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0.199999999999999">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6" zoomScale="115" zoomScaleNormal="115" workbookViewId="0">
      <selection activeCell="F16" sqref="F16"/>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3" t="str">
        <f>D4</f>
        <v>January</v>
      </c>
      <c r="G9" s="153"/>
      <c r="H9" s="153"/>
      <c r="I9" s="153"/>
      <c r="J9" s="153"/>
      <c r="K9" s="153"/>
      <c r="L9" s="153"/>
      <c r="M9" s="153"/>
      <c r="N9" s="153"/>
      <c r="O9" s="153"/>
      <c r="P9" s="154"/>
      <c r="Q9" s="155" t="str">
        <f>F9</f>
        <v>January</v>
      </c>
      <c r="R9" s="156"/>
      <c r="S9" s="156"/>
      <c r="T9" s="156"/>
      <c r="U9" s="156"/>
      <c r="V9" s="156"/>
      <c r="W9" s="156"/>
      <c r="X9" s="156"/>
      <c r="Y9" s="156"/>
      <c r="Z9" s="156"/>
      <c r="AA9" s="157"/>
      <c r="AB9" s="155" t="s">
        <v>57</v>
      </c>
      <c r="AC9" s="156"/>
      <c r="AD9" s="156"/>
      <c r="AE9" s="156"/>
      <c r="AF9" s="158"/>
      <c r="AG9" s="123"/>
      <c r="AH9" s="123"/>
    </row>
    <row r="10" spans="1:34" s="124" customFormat="1" ht="12">
      <c r="A10" s="123"/>
      <c r="B10" s="125"/>
      <c r="C10" s="29"/>
      <c r="D10" s="30"/>
      <c r="E10" s="30"/>
      <c r="F10" s="150"/>
      <c r="G10" s="151"/>
      <c r="H10" s="151"/>
      <c r="I10" s="151"/>
      <c r="J10" s="151"/>
      <c r="K10" s="151"/>
      <c r="L10" s="151"/>
      <c r="M10" s="151"/>
      <c r="N10" s="151"/>
      <c r="O10" s="151"/>
      <c r="P10" s="152"/>
      <c r="Q10" s="150"/>
      <c r="R10" s="151"/>
      <c r="S10" s="151"/>
      <c r="T10" s="151"/>
      <c r="U10" s="151"/>
      <c r="V10" s="151"/>
      <c r="W10" s="151"/>
      <c r="X10" s="151"/>
      <c r="Y10" s="151"/>
      <c r="Z10" s="151"/>
      <c r="AA10" s="152"/>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0.8">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0.8">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0.8">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6" t="str">
        <f>F9</f>
        <v>January</v>
      </c>
      <c r="G33" s="156"/>
      <c r="H33" s="156"/>
      <c r="I33" s="156"/>
      <c r="J33" s="156"/>
      <c r="K33" s="156"/>
      <c r="L33" s="156"/>
      <c r="M33" s="156"/>
      <c r="N33" s="156"/>
      <c r="O33" s="156"/>
      <c r="P33" s="157"/>
      <c r="Q33" s="159" t="str">
        <f>"April to "&amp;D4&amp;" (YTD)"</f>
        <v>April to January (YTD)</v>
      </c>
      <c r="R33" s="160"/>
      <c r="S33" s="160"/>
      <c r="T33" s="160"/>
      <c r="U33" s="160"/>
      <c r="V33" s="160"/>
      <c r="W33" s="160"/>
      <c r="X33" s="160"/>
      <c r="Y33" s="160"/>
      <c r="Z33" s="160"/>
      <c r="AA33" s="161"/>
      <c r="AB33" s="159" t="s">
        <v>58</v>
      </c>
      <c r="AC33" s="160"/>
      <c r="AD33" s="160"/>
      <c r="AE33" s="160"/>
      <c r="AF33" s="162"/>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0"/>
      <c r="AC34" s="151"/>
      <c r="AD34" s="151"/>
      <c r="AE34" s="151"/>
      <c r="AF34" s="152"/>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0.199999999999999">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0.199999999999999">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0.199999999999999">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0.199999999999999">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December</v>
      </c>
      <c r="G9" s="156"/>
      <c r="H9" s="156"/>
      <c r="I9" s="156"/>
      <c r="J9" s="156"/>
      <c r="K9" s="156"/>
      <c r="L9" s="156"/>
      <c r="M9" s="156"/>
      <c r="N9" s="157"/>
      <c r="O9" s="155" t="str">
        <f>"January to "&amp; D4</f>
        <v>January to December</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December</v>
      </c>
      <c r="G33" s="156"/>
      <c r="H33" s="156"/>
      <c r="I33" s="156"/>
      <c r="J33" s="156"/>
      <c r="K33" s="156"/>
      <c r="L33" s="156"/>
      <c r="M33" s="156"/>
      <c r="N33" s="157"/>
      <c r="O33" s="159" t="str">
        <f>"April to "&amp;D4&amp;" (YTD)"</f>
        <v>April to December (YTD)</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November</v>
      </c>
      <c r="G9" s="156"/>
      <c r="H9" s="156"/>
      <c r="I9" s="156"/>
      <c r="J9" s="156"/>
      <c r="K9" s="156"/>
      <c r="L9" s="156"/>
      <c r="M9" s="156"/>
      <c r="N9" s="157"/>
      <c r="O9" s="155" t="str">
        <f>"January to "&amp; D4</f>
        <v>January to November</v>
      </c>
      <c r="P9" s="156"/>
      <c r="Q9" s="156"/>
      <c r="R9" s="156"/>
      <c r="S9" s="156"/>
      <c r="T9" s="156"/>
      <c r="U9" s="156"/>
      <c r="V9" s="156"/>
      <c r="W9" s="156"/>
      <c r="X9" s="163"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November</v>
      </c>
      <c r="G33" s="156"/>
      <c r="H33" s="156"/>
      <c r="I33" s="156"/>
      <c r="J33" s="156"/>
      <c r="K33" s="156"/>
      <c r="L33" s="156"/>
      <c r="M33" s="156"/>
      <c r="N33" s="157"/>
      <c r="O33" s="159" t="str">
        <f>"April to "&amp;D4&amp;" (YTD)"</f>
        <v>April to November (YTD)</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October</v>
      </c>
      <c r="G9" s="156"/>
      <c r="H9" s="156"/>
      <c r="I9" s="156"/>
      <c r="J9" s="156"/>
      <c r="K9" s="156"/>
      <c r="L9" s="156"/>
      <c r="M9" s="156"/>
      <c r="N9" s="157"/>
      <c r="O9" s="155" t="str">
        <f>"January to "&amp; D4</f>
        <v>January to October</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October</v>
      </c>
      <c r="G33" s="156"/>
      <c r="H33" s="156"/>
      <c r="I33" s="156"/>
      <c r="J33" s="156"/>
      <c r="K33" s="156"/>
      <c r="L33" s="156"/>
      <c r="M33" s="156"/>
      <c r="N33" s="157"/>
      <c r="O33" s="159" t="str">
        <f>"April to "&amp;D4&amp;" (YTD)"</f>
        <v>April to October (YTD)</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September</v>
      </c>
      <c r="G9" s="156"/>
      <c r="H9" s="156"/>
      <c r="I9" s="156"/>
      <c r="J9" s="156"/>
      <c r="K9" s="156"/>
      <c r="L9" s="156"/>
      <c r="M9" s="156"/>
      <c r="N9" s="157"/>
      <c r="O9" s="155" t="str">
        <f>"January to "&amp; D4</f>
        <v>January to September</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September</v>
      </c>
      <c r="G33" s="156"/>
      <c r="H33" s="156"/>
      <c r="I33" s="156"/>
      <c r="J33" s="156"/>
      <c r="K33" s="156"/>
      <c r="L33" s="156"/>
      <c r="M33" s="156"/>
      <c r="N33" s="157"/>
      <c r="O33" s="159" t="str">
        <f>"April to "&amp;D4&amp;" (YTD)"</f>
        <v>April to September (YTD)</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F37" sqref="F37:J50"/>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3" t="str">
        <f>D4</f>
        <v>August</v>
      </c>
      <c r="G9" s="156"/>
      <c r="H9" s="156"/>
      <c r="I9" s="156"/>
      <c r="J9" s="156"/>
      <c r="K9" s="156"/>
      <c r="L9" s="156"/>
      <c r="M9" s="156"/>
      <c r="N9" s="157"/>
      <c r="O9" s="155" t="str">
        <f>"January to "&amp; D4</f>
        <v>January to August</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August</v>
      </c>
      <c r="G33" s="156"/>
      <c r="H33" s="156"/>
      <c r="I33" s="156"/>
      <c r="J33" s="156"/>
      <c r="K33" s="156"/>
      <c r="L33" s="156"/>
      <c r="M33" s="156"/>
      <c r="N33" s="157"/>
      <c r="O33" s="159" t="str">
        <f>"April to "&amp;D4&amp;" (YTD)"</f>
        <v>April to August (YTD)</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9" zoomScaleNormal="100" workbookViewId="0">
      <selection activeCell="G29" sqref="G29"/>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
        <v>55</v>
      </c>
      <c r="G9" s="156"/>
      <c r="H9" s="156"/>
      <c r="I9" s="156"/>
      <c r="J9" s="156"/>
      <c r="K9" s="156"/>
      <c r="L9" s="156"/>
      <c r="M9" s="156"/>
      <c r="N9" s="157"/>
      <c r="O9" s="155" t="s">
        <v>126</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July</v>
      </c>
      <c r="G33" s="156"/>
      <c r="H33" s="156"/>
      <c r="I33" s="156"/>
      <c r="J33" s="156"/>
      <c r="K33" s="156"/>
      <c r="L33" s="156"/>
      <c r="M33" s="156"/>
      <c r="N33" s="157"/>
      <c r="O33" s="159" t="s">
        <v>61</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
        <v>51</v>
      </c>
      <c r="G9" s="156"/>
      <c r="H9" s="156"/>
      <c r="I9" s="156"/>
      <c r="J9" s="156"/>
      <c r="K9" s="156"/>
      <c r="L9" s="156"/>
      <c r="M9" s="156"/>
      <c r="N9" s="157"/>
      <c r="O9" s="155" t="s">
        <v>52</v>
      </c>
      <c r="P9" s="156"/>
      <c r="Q9" s="156"/>
      <c r="R9" s="156"/>
      <c r="S9" s="156"/>
      <c r="T9" s="156"/>
      <c r="U9" s="156"/>
      <c r="V9" s="156"/>
      <c r="W9" s="157"/>
      <c r="X9" s="155" t="s">
        <v>57</v>
      </c>
      <c r="Y9" s="156"/>
      <c r="Z9" s="156"/>
      <c r="AA9" s="158"/>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6" t="str">
        <f>F9</f>
        <v>June</v>
      </c>
      <c r="G33" s="156"/>
      <c r="H33" s="156"/>
      <c r="I33" s="156"/>
      <c r="J33" s="156"/>
      <c r="K33" s="156"/>
      <c r="L33" s="156"/>
      <c r="M33" s="156"/>
      <c r="N33" s="157"/>
      <c r="O33" s="159" t="s">
        <v>124</v>
      </c>
      <c r="P33" s="160"/>
      <c r="Q33" s="160"/>
      <c r="R33" s="160"/>
      <c r="S33" s="160"/>
      <c r="T33" s="160"/>
      <c r="U33" s="160"/>
      <c r="V33" s="160"/>
      <c r="W33" s="161"/>
      <c r="X33" s="155" t="s">
        <v>58</v>
      </c>
      <c r="Y33" s="156"/>
      <c r="Z33" s="156"/>
      <c r="AA33" s="158"/>
    </row>
    <row r="34" spans="1:29" s="124" customFormat="1" ht="10.199999999999999">
      <c r="A34" s="123"/>
      <c r="B34" s="123"/>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10.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6" t="s">
        <v>47</v>
      </c>
      <c r="G9" s="156"/>
      <c r="H9" s="156"/>
      <c r="I9" s="156"/>
      <c r="J9" s="156"/>
      <c r="K9" s="156"/>
      <c r="L9" s="156"/>
      <c r="M9" s="156"/>
      <c r="N9" s="157"/>
      <c r="O9" s="155" t="s">
        <v>49</v>
      </c>
      <c r="P9" s="156"/>
      <c r="Q9" s="156"/>
      <c r="R9" s="156"/>
      <c r="S9" s="156"/>
      <c r="T9" s="156"/>
      <c r="U9" s="156"/>
      <c r="V9" s="156"/>
      <c r="W9" s="157"/>
      <c r="X9" s="155" t="s">
        <v>57</v>
      </c>
      <c r="Y9" s="156"/>
      <c r="Z9" s="156"/>
      <c r="AA9" s="158"/>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6" t="str">
        <f>F9</f>
        <v>May</v>
      </c>
      <c r="G33" s="156"/>
      <c r="H33" s="156"/>
      <c r="I33" s="156"/>
      <c r="J33" s="156"/>
      <c r="K33" s="156"/>
      <c r="L33" s="156"/>
      <c r="M33" s="156"/>
      <c r="N33" s="157"/>
      <c r="O33" s="159" t="s">
        <v>120</v>
      </c>
      <c r="P33" s="160"/>
      <c r="Q33" s="160"/>
      <c r="R33" s="160"/>
      <c r="S33" s="160"/>
      <c r="T33" s="160"/>
      <c r="U33" s="160"/>
      <c r="V33" s="160"/>
      <c r="W33" s="161"/>
      <c r="X33" s="155" t="s">
        <v>58</v>
      </c>
      <c r="Y33" s="156"/>
      <c r="Z33" s="156"/>
      <c r="AA33" s="158"/>
    </row>
    <row r="34" spans="1:29" ht="14.4">
      <c r="A34" s="9"/>
      <c r="B34" s="9"/>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9.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5" width="11" bestFit="1" customWidth="1"/>
    <col min="16"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6" t="s">
        <v>45</v>
      </c>
      <c r="G9" s="156"/>
      <c r="H9" s="156"/>
      <c r="I9" s="156"/>
      <c r="J9" s="156"/>
      <c r="K9" s="156"/>
      <c r="L9" s="156"/>
      <c r="M9" s="156"/>
      <c r="N9" s="157"/>
      <c r="O9" s="155" t="s">
        <v>46</v>
      </c>
      <c r="P9" s="156"/>
      <c r="Q9" s="156"/>
      <c r="R9" s="156"/>
      <c r="S9" s="156"/>
      <c r="T9" s="156"/>
      <c r="U9" s="156"/>
      <c r="V9" s="156"/>
      <c r="W9" s="157"/>
      <c r="X9" s="155" t="s">
        <v>57</v>
      </c>
      <c r="Y9" s="156"/>
      <c r="Z9" s="156"/>
      <c r="AA9" s="158"/>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6" t="str">
        <f>F9</f>
        <v>April</v>
      </c>
      <c r="G33" s="156"/>
      <c r="H33" s="156"/>
      <c r="I33" s="156"/>
      <c r="J33" s="156"/>
      <c r="K33" s="156"/>
      <c r="L33" s="156"/>
      <c r="M33" s="156"/>
      <c r="N33" s="157"/>
      <c r="O33" s="159" t="s">
        <v>114</v>
      </c>
      <c r="P33" s="160"/>
      <c r="Q33" s="160"/>
      <c r="R33" s="160"/>
      <c r="S33" s="160"/>
      <c r="T33" s="160"/>
      <c r="U33" s="160"/>
      <c r="V33" s="160"/>
      <c r="W33" s="161"/>
      <c r="X33" s="155" t="s">
        <v>58</v>
      </c>
      <c r="Y33" s="156"/>
      <c r="Z33" s="156"/>
      <c r="AA33" s="158"/>
    </row>
    <row r="34" spans="1:29" ht="14.4">
      <c r="A34" s="9"/>
      <c r="B34" s="9"/>
      <c r="C34" s="29"/>
      <c r="D34" s="30"/>
      <c r="E34" s="30"/>
      <c r="F34" s="150"/>
      <c r="G34" s="151"/>
      <c r="H34" s="151"/>
      <c r="I34" s="151"/>
      <c r="J34" s="151"/>
      <c r="K34" s="151"/>
      <c r="L34" s="151"/>
      <c r="M34" s="151"/>
      <c r="N34" s="152"/>
      <c r="O34" s="150"/>
      <c r="P34" s="151"/>
      <c r="Q34" s="151"/>
      <c r="R34" s="151"/>
      <c r="S34" s="151"/>
      <c r="T34" s="151"/>
      <c r="U34" s="151"/>
      <c r="V34" s="151"/>
      <c r="W34" s="152"/>
      <c r="X34" s="150"/>
      <c r="Y34" s="151"/>
      <c r="Z34" s="151"/>
      <c r="AA34" s="15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1" width="8" customWidth="1"/>
    <col min="12" max="12" width="8.77734375" bestFit="1" customWidth="1"/>
    <col min="13" max="14" width="8" customWidth="1"/>
    <col min="15" max="19" width="10.44140625" bestFit="1" customWidth="1"/>
    <col min="20" max="20" width="8.21875" bestFit="1" customWidth="1"/>
    <col min="21" max="21" width="8.777343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6" t="s">
        <v>41</v>
      </c>
      <c r="G9" s="156"/>
      <c r="H9" s="156"/>
      <c r="I9" s="156"/>
      <c r="J9" s="156"/>
      <c r="K9" s="156"/>
      <c r="L9" s="156"/>
      <c r="M9" s="156"/>
      <c r="N9" s="157"/>
      <c r="O9" s="155" t="s">
        <v>43</v>
      </c>
      <c r="P9" s="156"/>
      <c r="Q9" s="156"/>
      <c r="R9" s="156"/>
      <c r="S9" s="156"/>
      <c r="T9" s="156"/>
      <c r="U9" s="156"/>
      <c r="V9" s="156"/>
      <c r="W9" s="157"/>
      <c r="X9" s="155" t="s">
        <v>57</v>
      </c>
      <c r="Y9" s="156"/>
      <c r="Z9" s="156"/>
      <c r="AA9" s="158"/>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6" t="str">
        <f>F9</f>
        <v>March</v>
      </c>
      <c r="G33" s="156"/>
      <c r="H33" s="156"/>
      <c r="I33" s="156"/>
      <c r="J33" s="156"/>
      <c r="K33" s="156"/>
      <c r="L33" s="156"/>
      <c r="M33" s="156"/>
      <c r="N33" s="157"/>
      <c r="O33" s="155" t="s">
        <v>107</v>
      </c>
      <c r="P33" s="156"/>
      <c r="Q33" s="156"/>
      <c r="R33" s="156"/>
      <c r="S33" s="156"/>
      <c r="T33" s="156"/>
      <c r="U33" s="156"/>
      <c r="V33" s="156"/>
      <c r="W33" s="157"/>
      <c r="X33" s="155" t="s">
        <v>58</v>
      </c>
      <c r="Y33" s="156"/>
      <c r="Z33" s="156"/>
      <c r="AA33" s="158"/>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6" t="s">
        <v>41</v>
      </c>
      <c r="G9" s="156"/>
      <c r="H9" s="156"/>
      <c r="I9" s="156"/>
      <c r="J9" s="156"/>
      <c r="K9" s="156"/>
      <c r="L9" s="156"/>
      <c r="M9" s="156"/>
      <c r="N9" s="157"/>
      <c r="O9" s="155" t="s">
        <v>43</v>
      </c>
      <c r="P9" s="156"/>
      <c r="Q9" s="156"/>
      <c r="R9" s="156"/>
      <c r="S9" s="156"/>
      <c r="T9" s="156"/>
      <c r="U9" s="156"/>
      <c r="V9" s="156"/>
      <c r="W9" s="157"/>
      <c r="X9" s="155" t="s">
        <v>57</v>
      </c>
      <c r="Y9" s="156"/>
      <c r="Z9" s="156"/>
      <c r="AA9" s="158"/>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6" t="str">
        <f>F9</f>
        <v>March</v>
      </c>
      <c r="G36" s="156"/>
      <c r="H36" s="156"/>
      <c r="I36" s="156"/>
      <c r="J36" s="156"/>
      <c r="K36" s="156"/>
      <c r="L36" s="156"/>
      <c r="M36" s="156"/>
      <c r="N36" s="157"/>
      <c r="O36" s="155" t="s">
        <v>107</v>
      </c>
      <c r="P36" s="156"/>
      <c r="Q36" s="156"/>
      <c r="R36" s="156"/>
      <c r="S36" s="156"/>
      <c r="T36" s="156"/>
      <c r="U36" s="156"/>
      <c r="V36" s="156"/>
      <c r="W36" s="157"/>
      <c r="X36" s="155" t="s">
        <v>58</v>
      </c>
      <c r="Y36" s="156"/>
      <c r="Z36" s="156"/>
      <c r="AA36" s="158"/>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6" t="s">
        <v>39</v>
      </c>
      <c r="G9" s="156"/>
      <c r="H9" s="156"/>
      <c r="I9" s="156"/>
      <c r="J9" s="156"/>
      <c r="K9" s="156"/>
      <c r="L9" s="156"/>
      <c r="M9" s="156"/>
      <c r="N9" s="157"/>
      <c r="O9" s="155" t="s">
        <v>38</v>
      </c>
      <c r="P9" s="156"/>
      <c r="Q9" s="156"/>
      <c r="R9" s="156"/>
      <c r="S9" s="156"/>
      <c r="T9" s="156"/>
      <c r="U9" s="156"/>
      <c r="V9" s="156"/>
      <c r="W9" s="157"/>
      <c r="X9" s="155" t="s">
        <v>57</v>
      </c>
      <c r="Y9" s="156"/>
      <c r="Z9" s="156"/>
      <c r="AA9" s="158"/>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6" t="str">
        <f>F9</f>
        <v>February</v>
      </c>
      <c r="G36" s="156"/>
      <c r="H36" s="156"/>
      <c r="I36" s="156"/>
      <c r="J36" s="156"/>
      <c r="K36" s="156"/>
      <c r="L36" s="156"/>
      <c r="M36" s="156"/>
      <c r="N36" s="157"/>
      <c r="O36" s="155" t="s">
        <v>103</v>
      </c>
      <c r="P36" s="156"/>
      <c r="Q36" s="156"/>
      <c r="R36" s="156"/>
      <c r="S36" s="156"/>
      <c r="T36" s="156"/>
      <c r="U36" s="156"/>
      <c r="V36" s="156"/>
      <c r="W36" s="157"/>
      <c r="X36" s="155" t="s">
        <v>58</v>
      </c>
      <c r="Y36" s="156"/>
      <c r="Z36" s="156"/>
      <c r="AA36" s="158"/>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21875" customWidth="1"/>
    <col min="5" max="7" width="15.44140625" customWidth="1"/>
    <col min="8" max="9" width="11.21875" bestFit="1" customWidth="1"/>
    <col min="10" max="10" width="10.5546875" bestFit="1" customWidth="1"/>
    <col min="11" max="11" width="9.21875" customWidth="1"/>
    <col min="12" max="12" width="9" bestFit="1" customWidth="1"/>
    <col min="13" max="14" width="9.21875" customWidth="1"/>
    <col min="15" max="15" width="11" bestFit="1" customWidth="1"/>
    <col min="16" max="16" width="11" customWidth="1"/>
    <col min="17" max="17" width="10.21875" bestFit="1" customWidth="1"/>
    <col min="18" max="18" width="12.21875" bestFit="1" customWidth="1"/>
    <col min="19" max="19" width="11.44140625" customWidth="1"/>
    <col min="20" max="20" width="9.77734375" customWidth="1"/>
    <col min="21" max="21" width="8.77734375" customWidth="1"/>
    <col min="22" max="22" width="9.21875" bestFit="1" customWidth="1"/>
    <col min="23" max="23" width="8.77734375" customWidth="1"/>
    <col min="24" max="24" width="10.44140625" bestFit="1" customWidth="1"/>
    <col min="25" max="25" width="10.44140625" customWidth="1"/>
    <col min="26" max="26" width="10.44140625" bestFit="1" customWidth="1"/>
    <col min="27" max="27" width="11.21875" bestFit="1" customWidth="1"/>
    <col min="28" max="28" width="3.21875" style="9" customWidth="1"/>
    <col min="29" max="43" width="0" style="9" hidden="1" customWidth="1"/>
    <col min="44" max="51" width="0" hidden="1" customWidth="1"/>
    <col min="52" max="16384" width="9.218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6" t="s">
        <v>33</v>
      </c>
      <c r="G9" s="156"/>
      <c r="H9" s="156"/>
      <c r="I9" s="156"/>
      <c r="J9" s="156"/>
      <c r="K9" s="156"/>
      <c r="L9" s="156"/>
      <c r="M9" s="156"/>
      <c r="N9" s="157"/>
      <c r="O9" s="155" t="s">
        <v>33</v>
      </c>
      <c r="P9" s="156"/>
      <c r="Q9" s="156"/>
      <c r="R9" s="156"/>
      <c r="S9" s="156"/>
      <c r="T9" s="156"/>
      <c r="U9" s="156"/>
      <c r="V9" s="156"/>
      <c r="W9" s="157"/>
      <c r="X9" s="155" t="s">
        <v>57</v>
      </c>
      <c r="Y9" s="156"/>
      <c r="Z9" s="156"/>
      <c r="AA9" s="158"/>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6" t="str">
        <f>F9</f>
        <v>January</v>
      </c>
      <c r="G36" s="156"/>
      <c r="H36" s="156"/>
      <c r="I36" s="156"/>
      <c r="J36" s="156"/>
      <c r="K36" s="156"/>
      <c r="L36" s="156"/>
      <c r="M36" s="156"/>
      <c r="N36" s="157"/>
      <c r="O36" s="155" t="s">
        <v>100</v>
      </c>
      <c r="P36" s="156"/>
      <c r="Q36" s="156"/>
      <c r="R36" s="156"/>
      <c r="S36" s="156"/>
      <c r="T36" s="156"/>
      <c r="U36" s="156"/>
      <c r="V36" s="156"/>
      <c r="W36" s="157"/>
      <c r="X36" s="155" t="s">
        <v>58</v>
      </c>
      <c r="Y36" s="156"/>
      <c r="Z36" s="156"/>
      <c r="AA36" s="158"/>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31</v>
      </c>
      <c r="G9" s="156"/>
      <c r="H9" s="156"/>
      <c r="I9" s="156"/>
      <c r="J9" s="156"/>
      <c r="K9" s="156"/>
      <c r="L9" s="157"/>
      <c r="M9" s="155" t="s">
        <v>95</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6" t="str">
        <f>F9</f>
        <v>December</v>
      </c>
      <c r="G36" s="156"/>
      <c r="H36" s="156"/>
      <c r="I36" s="156"/>
      <c r="J36" s="156"/>
      <c r="K36" s="156"/>
      <c r="L36" s="157"/>
      <c r="M36" s="155" t="s">
        <v>96</v>
      </c>
      <c r="N36" s="156"/>
      <c r="O36" s="156"/>
      <c r="P36" s="156"/>
      <c r="Q36" s="156"/>
      <c r="R36" s="156"/>
      <c r="S36" s="157"/>
      <c r="T36" s="155" t="s">
        <v>58</v>
      </c>
      <c r="U36" s="156"/>
      <c r="V36" s="158"/>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27</v>
      </c>
      <c r="G9" s="156"/>
      <c r="H9" s="156"/>
      <c r="I9" s="156"/>
      <c r="J9" s="156"/>
      <c r="K9" s="156"/>
      <c r="L9" s="157"/>
      <c r="M9" s="155" t="s">
        <v>92</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6" t="str">
        <f>F9</f>
        <v>November</v>
      </c>
      <c r="G36" s="156"/>
      <c r="H36" s="156"/>
      <c r="I36" s="156"/>
      <c r="J36" s="156"/>
      <c r="K36" s="156"/>
      <c r="L36" s="157"/>
      <c r="M36" s="155" t="s">
        <v>93</v>
      </c>
      <c r="N36" s="156"/>
      <c r="O36" s="156"/>
      <c r="P36" s="156"/>
      <c r="Q36" s="156"/>
      <c r="R36" s="156"/>
      <c r="S36" s="157"/>
      <c r="T36" s="155" t="s">
        <v>58</v>
      </c>
      <c r="U36" s="156"/>
      <c r="V36" s="158"/>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24</v>
      </c>
      <c r="G9" s="156"/>
      <c r="H9" s="156"/>
      <c r="I9" s="156"/>
      <c r="J9" s="156"/>
      <c r="K9" s="156"/>
      <c r="L9" s="157"/>
      <c r="M9" s="155" t="s">
        <v>89</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6" t="str">
        <f>F9</f>
        <v>October</v>
      </c>
      <c r="G36" s="156"/>
      <c r="H36" s="156"/>
      <c r="I36" s="156"/>
      <c r="J36" s="156"/>
      <c r="K36" s="156"/>
      <c r="L36" s="157"/>
      <c r="M36" s="155" t="s">
        <v>90</v>
      </c>
      <c r="N36" s="156"/>
      <c r="O36" s="156"/>
      <c r="P36" s="156"/>
      <c r="Q36" s="156"/>
      <c r="R36" s="156"/>
      <c r="S36" s="157"/>
      <c r="T36" s="155" t="s">
        <v>58</v>
      </c>
      <c r="U36" s="156"/>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22</v>
      </c>
      <c r="G9" s="156"/>
      <c r="H9" s="156"/>
      <c r="I9" s="156"/>
      <c r="J9" s="156"/>
      <c r="K9" s="156"/>
      <c r="L9" s="157"/>
      <c r="M9" s="155" t="s">
        <v>86</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6" t="str">
        <f>F9</f>
        <v>September</v>
      </c>
      <c r="G36" s="156"/>
      <c r="H36" s="156"/>
      <c r="I36" s="156"/>
      <c r="J36" s="156"/>
      <c r="K36" s="156"/>
      <c r="L36" s="157"/>
      <c r="M36" s="155" t="s">
        <v>87</v>
      </c>
      <c r="N36" s="156"/>
      <c r="O36" s="156"/>
      <c r="P36" s="156"/>
      <c r="Q36" s="156"/>
      <c r="R36" s="156"/>
      <c r="S36" s="157"/>
      <c r="T36" s="155" t="s">
        <v>58</v>
      </c>
      <c r="U36" s="156"/>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21875" bestFit="1" customWidth="1"/>
    <col min="14" max="14" width="10.21875" bestFit="1" customWidth="1"/>
    <col min="15" max="16" width="12.21875" bestFit="1" customWidth="1"/>
    <col min="17" max="19" width="8.77734375" customWidth="1"/>
    <col min="20" max="20" width="11.77734375" bestFit="1" customWidth="1"/>
    <col min="21" max="21" width="11.554687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69</v>
      </c>
      <c r="G9" s="156"/>
      <c r="H9" s="156"/>
      <c r="I9" s="156"/>
      <c r="J9" s="156"/>
      <c r="K9" s="156"/>
      <c r="L9" s="157"/>
      <c r="M9" s="155" t="s">
        <v>71</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6" t="str">
        <f>F9</f>
        <v>August</v>
      </c>
      <c r="G36" s="156"/>
      <c r="H36" s="156"/>
      <c r="I36" s="156"/>
      <c r="J36" s="156"/>
      <c r="K36" s="156"/>
      <c r="L36" s="157"/>
      <c r="M36" s="155" t="s">
        <v>70</v>
      </c>
      <c r="N36" s="156"/>
      <c r="O36" s="156"/>
      <c r="P36" s="156"/>
      <c r="Q36" s="156"/>
      <c r="R36" s="156"/>
      <c r="S36" s="157"/>
      <c r="T36" s="155" t="s">
        <v>58</v>
      </c>
      <c r="U36" s="156"/>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6" t="s">
        <v>55</v>
      </c>
      <c r="G9" s="156"/>
      <c r="H9" s="156"/>
      <c r="I9" s="156"/>
      <c r="J9" s="156"/>
      <c r="K9" s="156"/>
      <c r="L9" s="157"/>
      <c r="M9" s="155" t="s">
        <v>60</v>
      </c>
      <c r="N9" s="156"/>
      <c r="O9" s="156"/>
      <c r="P9" s="156"/>
      <c r="Q9" s="156"/>
      <c r="R9" s="156"/>
      <c r="S9" s="157"/>
      <c r="T9" s="155" t="s">
        <v>57</v>
      </c>
      <c r="U9" s="156"/>
      <c r="V9" s="158"/>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6" t="str">
        <f>F9</f>
        <v>July</v>
      </c>
      <c r="G36" s="156"/>
      <c r="H36" s="156"/>
      <c r="I36" s="156"/>
      <c r="J36" s="156"/>
      <c r="K36" s="156"/>
      <c r="L36" s="157"/>
      <c r="M36" s="155" t="s">
        <v>61</v>
      </c>
      <c r="N36" s="156"/>
      <c r="O36" s="156"/>
      <c r="P36" s="156"/>
      <c r="Q36" s="156"/>
      <c r="R36" s="156"/>
      <c r="S36" s="157"/>
      <c r="T36" s="155" t="s">
        <v>58</v>
      </c>
      <c r="U36" s="156"/>
      <c r="V36" s="158"/>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5546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51</v>
      </c>
      <c r="G6" s="156"/>
      <c r="H6" s="156"/>
      <c r="I6" s="156"/>
      <c r="J6" s="156"/>
      <c r="K6" s="156"/>
      <c r="L6" s="157"/>
      <c r="M6" s="155" t="s">
        <v>52</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2.21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47</v>
      </c>
      <c r="G6" s="156"/>
      <c r="H6" s="156"/>
      <c r="I6" s="156"/>
      <c r="J6" s="156"/>
      <c r="K6" s="156"/>
      <c r="L6" s="157"/>
      <c r="M6" s="155" t="s">
        <v>49</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45</v>
      </c>
      <c r="G6" s="156"/>
      <c r="H6" s="156"/>
      <c r="I6" s="156"/>
      <c r="J6" s="156"/>
      <c r="K6" s="156"/>
      <c r="L6" s="157"/>
      <c r="M6" s="155" t="s">
        <v>46</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41</v>
      </c>
      <c r="G6" s="156"/>
      <c r="H6" s="156"/>
      <c r="I6" s="156"/>
      <c r="J6" s="156"/>
      <c r="K6" s="156"/>
      <c r="L6" s="157"/>
      <c r="M6" s="155" t="s">
        <v>43</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39</v>
      </c>
      <c r="G6" s="156"/>
      <c r="H6" s="156"/>
      <c r="I6" s="156"/>
      <c r="J6" s="156"/>
      <c r="K6" s="156"/>
      <c r="L6" s="157"/>
      <c r="M6" s="155" t="s">
        <v>38</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7" width="11.21875" bestFit="1" customWidth="1"/>
    <col min="8" max="8" width="10.77734375" bestFit="1" customWidth="1"/>
    <col min="9" max="9" width="11.21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6" t="s">
        <v>33</v>
      </c>
      <c r="G6" s="156"/>
      <c r="H6" s="156"/>
      <c r="I6" s="156"/>
      <c r="J6" s="156"/>
      <c r="K6" s="156"/>
      <c r="L6" s="157"/>
      <c r="M6" s="155" t="s">
        <v>33</v>
      </c>
      <c r="N6" s="156"/>
      <c r="O6" s="156"/>
      <c r="P6" s="156"/>
      <c r="Q6" s="156"/>
      <c r="R6" s="156"/>
      <c r="S6" s="157"/>
      <c r="T6" s="155" t="s">
        <v>9</v>
      </c>
      <c r="U6" s="156"/>
      <c r="V6" s="156"/>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5" t="s">
        <v>31</v>
      </c>
      <c r="G6" s="164"/>
      <c r="H6" s="164"/>
      <c r="I6" s="165"/>
      <c r="J6" s="166"/>
      <c r="K6" s="155" t="s">
        <v>32</v>
      </c>
      <c r="L6" s="164"/>
      <c r="M6" s="164"/>
      <c r="N6" s="165"/>
      <c r="O6" s="166"/>
      <c r="P6" s="156" t="s">
        <v>9</v>
      </c>
      <c r="Q6" s="164"/>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5" t="s">
        <v>27</v>
      </c>
      <c r="G6" s="164"/>
      <c r="H6" s="164"/>
      <c r="I6" s="165"/>
      <c r="J6" s="166"/>
      <c r="K6" s="155" t="s">
        <v>28</v>
      </c>
      <c r="L6" s="164"/>
      <c r="M6" s="164"/>
      <c r="N6" s="165"/>
      <c r="O6" s="166"/>
      <c r="P6" s="156" t="s">
        <v>9</v>
      </c>
      <c r="Q6" s="164"/>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 bestFit="1" customWidth="1"/>
    <col min="7" max="7" width="9.21875" customWidth="1"/>
    <col min="8" max="8" width="11" bestFit="1" customWidth="1"/>
    <col min="9" max="10" width="9.21875" customWidth="1"/>
    <col min="11" max="11" width="11" bestFit="1" customWidth="1"/>
    <col min="12" max="12" width="11.77734375" bestFit="1" customWidth="1"/>
    <col min="13" max="13" width="12.21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5" t="s">
        <v>24</v>
      </c>
      <c r="G6" s="164"/>
      <c r="H6" s="164"/>
      <c r="I6" s="165"/>
      <c r="J6" s="166"/>
      <c r="K6" s="155" t="s">
        <v>8</v>
      </c>
      <c r="L6" s="164"/>
      <c r="M6" s="164"/>
      <c r="N6" s="165"/>
      <c r="O6" s="166"/>
      <c r="P6" s="156" t="s">
        <v>9</v>
      </c>
      <c r="Q6" s="164"/>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1.21875" bestFit="1" customWidth="1"/>
    <col min="9" max="10" width="9.21875" customWidth="1"/>
    <col min="11" max="11" width="11" bestFit="1" customWidth="1"/>
    <col min="12" max="13" width="12.21875" bestFit="1" customWidth="1"/>
    <col min="14" max="15" width="9.21875" customWidth="1"/>
    <col min="16" max="16" width="13"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5" t="s">
        <v>22</v>
      </c>
      <c r="G6" s="164"/>
      <c r="H6" s="164"/>
      <c r="I6" s="165"/>
      <c r="J6" s="166"/>
      <c r="K6" s="155" t="s">
        <v>23</v>
      </c>
      <c r="L6" s="164"/>
      <c r="M6" s="164"/>
      <c r="N6" s="165"/>
      <c r="O6" s="166"/>
      <c r="P6" s="156" t="s">
        <v>9</v>
      </c>
      <c r="Q6" s="164"/>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B7E58FA-78CB-4CEE-A0E1-318C9ACC6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 </vt:lpstr>
      <vt:lpstr>Disclaimer</vt:lpstr>
      <vt:lpstr>Notes</vt:lpstr>
      <vt:lpstr>Occupancy_2024</vt:lpstr>
      <vt:lpstr>Traffic&gt;</vt:lpstr>
      <vt:lpstr>Sep-2024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2024-10-21T06:50:04Z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