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1.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8616" activeTab="4"/>
  </bookViews>
  <sheets>
    <sheet name=" " sheetId="3" r:id="rId1"/>
    <sheet name="Notlar" sheetId="11" r:id="rId2"/>
    <sheet name="Yasal Uyarı" sheetId="13" r:id="rId3"/>
    <sheet name="Gemi Doluluk Oranları" sheetId="26" r:id="rId4"/>
    <sheet name="Temmuz-24" sheetId="57" r:id="rId5"/>
    <sheet name="Haziran-24" sheetId="56" r:id="rId6"/>
    <sheet name="Mayıs-24" sheetId="54" r:id="rId7"/>
    <sheet name="Nisan-24" sheetId="51" r:id="rId8"/>
    <sheet name="Mart-24" sheetId="52" r:id="rId9"/>
    <sheet name="Şubat-24" sheetId="53" r:id="rId10"/>
    <sheet name="Ocak-24" sheetId="48" r:id="rId11"/>
    <sheet name="Aralık-23" sheetId="47" r:id="rId12"/>
    <sheet name="Kasım-23" sheetId="46" r:id="rId13"/>
    <sheet name="Ekim-23" sheetId="45" r:id="rId14"/>
    <sheet name="Eylül-23" sheetId="44" r:id="rId15"/>
    <sheet name="Ağustos-23" sheetId="42" r:id="rId16"/>
    <sheet name="Temmuz-23" sheetId="41" r:id="rId17"/>
    <sheet name="Haziran-23" sheetId="40" r:id="rId18"/>
    <sheet name="Mayıs-23" sheetId="37" r:id="rId19"/>
    <sheet name="Nisan-23" sheetId="36" r:id="rId20"/>
    <sheet name="Mart-23" sheetId="34" r:id="rId21"/>
    <sheet name="Mart-23_Eski Raporlama" sheetId="33" r:id="rId22"/>
    <sheet name="Şubat-23" sheetId="32" r:id="rId23"/>
    <sheet name="Ocak-23" sheetId="31" r:id="rId24"/>
    <sheet name="Aralık-22" sheetId="28" r:id="rId25"/>
    <sheet name="Kasım-22" sheetId="29" r:id="rId26"/>
    <sheet name="Ekim-22" sheetId="30" r:id="rId27"/>
    <sheet name="Eylül-22" sheetId="24" r:id="rId28"/>
    <sheet name="Ağustos-22 " sheetId="22" r:id="rId29"/>
    <sheet name="Tem-22" sheetId="21" r:id="rId30"/>
    <sheet name="Haz-22" sheetId="20" r:id="rId31"/>
    <sheet name="May-22" sheetId="19" r:id="rId32"/>
    <sheet name="Nis-22" sheetId="18" r:id="rId33"/>
    <sheet name="Mart-22" sheetId="17" r:id="rId34"/>
    <sheet name="Subat-22" sheetId="16" r:id="rId35"/>
    <sheet name="Ocak-22" sheetId="15" r:id="rId36"/>
    <sheet name="Aralık-21" sheetId="14" r:id="rId37"/>
    <sheet name="Kasım-21" sheetId="10" r:id="rId38"/>
    <sheet name="Ekim-21" sheetId="9" r:id="rId39"/>
    <sheet name="Eylül-21" sheetId="1" r:id="rId40"/>
  </sheets>
  <externalReferences>
    <externalReference r:id="rId41"/>
    <externalReference r:id="rId42"/>
  </externalReferences>
  <definedNames>
    <definedName name="_Order1" hidden="1">255</definedName>
    <definedName name="_Order2" hidden="1">255</definedName>
    <definedName name="AcqOppSwitch" localSheetId="28">[1]Inputs!$E$44</definedName>
    <definedName name="AcqOppSwitch" localSheetId="15">[1]Inputs!$E$44</definedName>
    <definedName name="AcqOppSwitch" localSheetId="11">[1]Inputs!$E$44</definedName>
    <definedName name="AcqOppSwitch" localSheetId="13">[1]Inputs!$E$44</definedName>
    <definedName name="AcqOppSwitch" localSheetId="27">[1]Inputs!$E$44</definedName>
    <definedName name="AcqOppSwitch" localSheetId="14">[1]Inputs!$E$44</definedName>
    <definedName name="AcqOppSwitch" localSheetId="3">[1]Inputs!$E$44</definedName>
    <definedName name="AcqOppSwitch" localSheetId="17">[1]Inputs!$E$44</definedName>
    <definedName name="AcqOppSwitch" localSheetId="5">[1]Inputs!$E$44</definedName>
    <definedName name="AcqOppSwitch" localSheetId="12">[1]Inputs!$E$44</definedName>
    <definedName name="AcqOppSwitch" localSheetId="20">[1]Inputs!$E$44</definedName>
    <definedName name="AcqOppSwitch" localSheetId="21">[1]Inputs!$E$44</definedName>
    <definedName name="AcqOppSwitch" localSheetId="8">[1]Inputs!$E$44</definedName>
    <definedName name="AcqOppSwitch" localSheetId="18">[1]Inputs!$E$44</definedName>
    <definedName name="AcqOppSwitch" localSheetId="6">[1]Inputs!$E$44</definedName>
    <definedName name="AcqOppSwitch" localSheetId="19">[1]Inputs!$E$44</definedName>
    <definedName name="AcqOppSwitch" localSheetId="7">[1]Inputs!$E$44</definedName>
    <definedName name="AcqOppSwitch" localSheetId="23">[1]Inputs!$E$44</definedName>
    <definedName name="AcqOppSwitch" localSheetId="10">[1]Inputs!$E$44</definedName>
    <definedName name="AcqOppSwitch" localSheetId="22">[1]Inputs!$E$44</definedName>
    <definedName name="AcqOppSwitch" localSheetId="9">[1]Inputs!$E$44</definedName>
    <definedName name="AcqOppSwitch" localSheetId="16">[1]Inputs!$E$44</definedName>
    <definedName name="AcqOppSwitch" localSheetId="4">[1]Inputs!$E$44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28">[1]Inputs!$E$49</definedName>
    <definedName name="KalundborgSwitch" localSheetId="15">[1]Inputs!$E$49</definedName>
    <definedName name="KalundborgSwitch" localSheetId="11">[1]Inputs!$E$49</definedName>
    <definedName name="KalundborgSwitch" localSheetId="13">[1]Inputs!$E$49</definedName>
    <definedName name="KalundborgSwitch" localSheetId="27">[1]Inputs!$E$49</definedName>
    <definedName name="KalundborgSwitch" localSheetId="14">[1]Inputs!$E$49</definedName>
    <definedName name="KalundborgSwitch" localSheetId="3">[1]Inputs!$E$49</definedName>
    <definedName name="KalundborgSwitch" localSheetId="17">[1]Inputs!$E$49</definedName>
    <definedName name="KalundborgSwitch" localSheetId="5">[1]Inputs!$E$49</definedName>
    <definedName name="KalundborgSwitch" localSheetId="12">[1]Inputs!$E$49</definedName>
    <definedName name="KalundborgSwitch" localSheetId="20">[1]Inputs!$E$49</definedName>
    <definedName name="KalundborgSwitch" localSheetId="21">[1]Inputs!$E$49</definedName>
    <definedName name="KalundborgSwitch" localSheetId="8">[1]Inputs!$E$49</definedName>
    <definedName name="KalundborgSwitch" localSheetId="18">[1]Inputs!$E$49</definedName>
    <definedName name="KalundborgSwitch" localSheetId="6">[1]Inputs!$E$49</definedName>
    <definedName name="KalundborgSwitch" localSheetId="19">[1]Inputs!$E$49</definedName>
    <definedName name="KalundborgSwitch" localSheetId="7">[1]Inputs!$E$49</definedName>
    <definedName name="KalundborgSwitch" localSheetId="23">[1]Inputs!$E$49</definedName>
    <definedName name="KalundborgSwitch" localSheetId="10">[1]Inputs!$E$49</definedName>
    <definedName name="KalundborgSwitch" localSheetId="22">[1]Inputs!$E$49</definedName>
    <definedName name="KalundborgSwitch" localSheetId="9">[1]Inputs!$E$49</definedName>
    <definedName name="KalundborgSwitch" localSheetId="16">[1]Inputs!$E$49</definedName>
    <definedName name="KalundborgSwitch" localSheetId="4">[1]Inputs!$E$49</definedName>
    <definedName name="KalundborgSwitch">[2]Inputs!$E$49</definedName>
    <definedName name="LasPalmasSwitch" localSheetId="28">[1]Inputs!#REF!</definedName>
    <definedName name="LasPalmasSwitch" localSheetId="15">[1]Inputs!#REF!</definedName>
    <definedName name="LasPalmasSwitch" localSheetId="24">[2]Inputs!#REF!</definedName>
    <definedName name="LasPalmasSwitch" localSheetId="11">[1]Inputs!#REF!</definedName>
    <definedName name="LasPalmasSwitch" localSheetId="26">[2]Inputs!#REF!</definedName>
    <definedName name="LasPalmasSwitch" localSheetId="13">[1]Inputs!#REF!</definedName>
    <definedName name="LasPalmasSwitch" localSheetId="27">[1]Inputs!#REF!</definedName>
    <definedName name="LasPalmasSwitch" localSheetId="14">[1]Inputs!#REF!</definedName>
    <definedName name="LasPalmasSwitch" localSheetId="3">[1]Inputs!#REF!</definedName>
    <definedName name="LasPalmasSwitch" localSheetId="17">[1]Inputs!#REF!</definedName>
    <definedName name="LasPalmasSwitch" localSheetId="5">[1]Inputs!#REF!</definedName>
    <definedName name="LasPalmasSwitch" localSheetId="25">[2]Inputs!#REF!</definedName>
    <definedName name="LasPalmasSwitch" localSheetId="12">[1]Inputs!#REF!</definedName>
    <definedName name="LasPalmasSwitch" localSheetId="20">[1]Inputs!#REF!</definedName>
    <definedName name="LasPalmasSwitch" localSheetId="21">[1]Inputs!#REF!</definedName>
    <definedName name="LasPalmasSwitch" localSheetId="8">[1]Inputs!#REF!</definedName>
    <definedName name="LasPalmasSwitch" localSheetId="18">[1]Inputs!#REF!</definedName>
    <definedName name="LasPalmasSwitch" localSheetId="6">[1]Inputs!#REF!</definedName>
    <definedName name="LasPalmasSwitch" localSheetId="19">[1]Inputs!#REF!</definedName>
    <definedName name="LasPalmasSwitch" localSheetId="7">[1]Inputs!#REF!</definedName>
    <definedName name="LasPalmasSwitch" localSheetId="1">[2]Inputs!#REF!</definedName>
    <definedName name="LasPalmasSwitch" localSheetId="23">[1]Inputs!#REF!</definedName>
    <definedName name="LasPalmasSwitch" localSheetId="10">[1]Inputs!#REF!</definedName>
    <definedName name="LasPalmasSwitch" localSheetId="22">[1]Inputs!#REF!</definedName>
    <definedName name="LasPalmasSwitch" localSheetId="9">[1]Inputs!#REF!</definedName>
    <definedName name="LasPalmasSwitch" localSheetId="16">[1]Inputs!#REF!</definedName>
    <definedName name="LasPalmasSwitch" localSheetId="4">[1]Inputs!#REF!</definedName>
    <definedName name="LasPalmasSwitch" localSheetId="2">[2]Inputs!#REF!</definedName>
    <definedName name="LasPalmasSwitch">[2]Inputs!#REF!</definedName>
    <definedName name="ll" localSheetId="28">[2]Inputs!#REF!</definedName>
    <definedName name="ll">[2]Inputs!#REF!</definedName>
    <definedName name="_xlnm.Print_Area" localSheetId="1">Notlar!$A$1:$CA$35</definedName>
    <definedName name="_xlnm.Print_Area" localSheetId="2">'Yasal Uyarı'!$A$1:$CA$35</definedName>
    <definedName name="ProjectionsSwitch" localSheetId="28">[1]Inputs!$E$13</definedName>
    <definedName name="ProjectionsSwitch" localSheetId="15">[1]Inputs!$E$13</definedName>
    <definedName name="ProjectionsSwitch" localSheetId="11">[1]Inputs!$E$13</definedName>
    <definedName name="ProjectionsSwitch" localSheetId="13">[1]Inputs!$E$13</definedName>
    <definedName name="ProjectionsSwitch" localSheetId="27">[1]Inputs!$E$13</definedName>
    <definedName name="ProjectionsSwitch" localSheetId="14">[1]Inputs!$E$13</definedName>
    <definedName name="ProjectionsSwitch" localSheetId="3">[1]Inputs!$E$13</definedName>
    <definedName name="ProjectionsSwitch" localSheetId="17">[1]Inputs!$E$13</definedName>
    <definedName name="ProjectionsSwitch" localSheetId="5">[1]Inputs!$E$13</definedName>
    <definedName name="ProjectionsSwitch" localSheetId="12">[1]Inputs!$E$13</definedName>
    <definedName name="ProjectionsSwitch" localSheetId="20">[1]Inputs!$E$13</definedName>
    <definedName name="ProjectionsSwitch" localSheetId="21">[1]Inputs!$E$13</definedName>
    <definedName name="ProjectionsSwitch" localSheetId="8">[1]Inputs!$E$13</definedName>
    <definedName name="ProjectionsSwitch" localSheetId="18">[1]Inputs!$E$13</definedName>
    <definedName name="ProjectionsSwitch" localSheetId="6">[1]Inputs!$E$13</definedName>
    <definedName name="ProjectionsSwitch" localSheetId="19">[1]Inputs!$E$13</definedName>
    <definedName name="ProjectionsSwitch" localSheetId="7">[1]Inputs!$E$13</definedName>
    <definedName name="ProjectionsSwitch" localSheetId="23">[1]Inputs!$E$13</definedName>
    <definedName name="ProjectionsSwitch" localSheetId="10">[1]Inputs!$E$13</definedName>
    <definedName name="ProjectionsSwitch" localSheetId="22">[1]Inputs!$E$13</definedName>
    <definedName name="ProjectionsSwitch" localSheetId="9">[1]Inputs!$E$13</definedName>
    <definedName name="ProjectionsSwitch" localSheetId="16">[1]Inputs!$E$13</definedName>
    <definedName name="ProjectionsSwitch" localSheetId="4">[1]Inputs!$E$13</definedName>
    <definedName name="ProjectionsSwitch">[2]Inputs!$E$13</definedName>
    <definedName name="SanJuanSwitch" localSheetId="28">[1]Inputs!$E$51</definedName>
    <definedName name="SanJuanSwitch" localSheetId="15">[1]Inputs!$E$51</definedName>
    <definedName name="SanJuanSwitch" localSheetId="11">[1]Inputs!$E$51</definedName>
    <definedName name="SanJuanSwitch" localSheetId="13">[1]Inputs!$E$51</definedName>
    <definedName name="SanJuanSwitch" localSheetId="27">[1]Inputs!$E$51</definedName>
    <definedName name="SanJuanSwitch" localSheetId="14">[1]Inputs!$E$51</definedName>
    <definedName name="SanJuanSwitch" localSheetId="3">[1]Inputs!$E$51</definedName>
    <definedName name="SanJuanSwitch" localSheetId="17">[1]Inputs!$E$51</definedName>
    <definedName name="SanJuanSwitch" localSheetId="5">[1]Inputs!$E$51</definedName>
    <definedName name="SanJuanSwitch" localSheetId="12">[1]Inputs!$E$51</definedName>
    <definedName name="SanJuanSwitch" localSheetId="20">[1]Inputs!$E$51</definedName>
    <definedName name="SanJuanSwitch" localSheetId="21">[1]Inputs!$E$51</definedName>
    <definedName name="SanJuanSwitch" localSheetId="8">[1]Inputs!$E$51</definedName>
    <definedName name="SanJuanSwitch" localSheetId="18">[1]Inputs!$E$51</definedName>
    <definedName name="SanJuanSwitch" localSheetId="6">[1]Inputs!$E$51</definedName>
    <definedName name="SanJuanSwitch" localSheetId="19">[1]Inputs!$E$51</definedName>
    <definedName name="SanJuanSwitch" localSheetId="7">[1]Inputs!$E$51</definedName>
    <definedName name="SanJuanSwitch" localSheetId="23">[1]Inputs!$E$51</definedName>
    <definedName name="SanJuanSwitch" localSheetId="10">[1]Inputs!$E$51</definedName>
    <definedName name="SanJuanSwitch" localSheetId="22">[1]Inputs!$E$51</definedName>
    <definedName name="SanJuanSwitch" localSheetId="9">[1]Inputs!$E$51</definedName>
    <definedName name="SanJuanSwitch" localSheetId="16">[1]Inputs!$E$51</definedName>
    <definedName name="SanJuanSwitch" localSheetId="4">[1]Inputs!$E$51</definedName>
    <definedName name="SanJuanSwitch">[2]Inputs!$E$51</definedName>
    <definedName name="ScenarioSwitch" localSheetId="28">[1]Inputs!$E$14</definedName>
    <definedName name="ScenarioSwitch" localSheetId="15">[1]Inputs!$E$14</definedName>
    <definedName name="ScenarioSwitch" localSheetId="11">[1]Inputs!$E$14</definedName>
    <definedName name="ScenarioSwitch" localSheetId="13">[1]Inputs!$E$14</definedName>
    <definedName name="ScenarioSwitch" localSheetId="27">[1]Inputs!$E$14</definedName>
    <definedName name="ScenarioSwitch" localSheetId="14">[1]Inputs!$E$14</definedName>
    <definedName name="ScenarioSwitch" localSheetId="3">[1]Inputs!$E$14</definedName>
    <definedName name="ScenarioSwitch" localSheetId="17">[1]Inputs!$E$14</definedName>
    <definedName name="ScenarioSwitch" localSheetId="5">[1]Inputs!$E$14</definedName>
    <definedName name="ScenarioSwitch" localSheetId="12">[1]Inputs!$E$14</definedName>
    <definedName name="ScenarioSwitch" localSheetId="20">[1]Inputs!$E$14</definedName>
    <definedName name="ScenarioSwitch" localSheetId="21">[1]Inputs!$E$14</definedName>
    <definedName name="ScenarioSwitch" localSheetId="8">[1]Inputs!$E$14</definedName>
    <definedName name="ScenarioSwitch" localSheetId="18">[1]Inputs!$E$14</definedName>
    <definedName name="ScenarioSwitch" localSheetId="6">[1]Inputs!$E$14</definedName>
    <definedName name="ScenarioSwitch" localSheetId="19">[1]Inputs!$E$14</definedName>
    <definedName name="ScenarioSwitch" localSheetId="7">[1]Inputs!$E$14</definedName>
    <definedName name="ScenarioSwitch" localSheetId="23">[1]Inputs!$E$14</definedName>
    <definedName name="ScenarioSwitch" localSheetId="10">[1]Inputs!$E$14</definedName>
    <definedName name="ScenarioSwitch" localSheetId="22">[1]Inputs!$E$14</definedName>
    <definedName name="ScenarioSwitch" localSheetId="9">[1]Inputs!$E$14</definedName>
    <definedName name="ScenarioSwitch" localSheetId="16">[1]Inputs!$E$14</definedName>
    <definedName name="ScenarioSwitch" localSheetId="4">[1]Inputs!$E$14</definedName>
    <definedName name="ScenarioSwitch">[2]Inputs!$E$14</definedName>
    <definedName name="TortolaSwitch" localSheetId="28">[1]Inputs!$E$50</definedName>
    <definedName name="TortolaSwitch" localSheetId="15">[1]Inputs!$E$50</definedName>
    <definedName name="TortolaSwitch" localSheetId="11">[1]Inputs!$E$50</definedName>
    <definedName name="TortolaSwitch" localSheetId="13">[1]Inputs!$E$50</definedName>
    <definedName name="TortolaSwitch" localSheetId="27">[1]Inputs!$E$50</definedName>
    <definedName name="TortolaSwitch" localSheetId="14">[1]Inputs!$E$50</definedName>
    <definedName name="TortolaSwitch" localSheetId="3">[1]Inputs!$E$50</definedName>
    <definedName name="TortolaSwitch" localSheetId="17">[1]Inputs!$E$50</definedName>
    <definedName name="TortolaSwitch" localSheetId="5">[1]Inputs!$E$50</definedName>
    <definedName name="TortolaSwitch" localSheetId="12">[1]Inputs!$E$50</definedName>
    <definedName name="TortolaSwitch" localSheetId="20">[1]Inputs!$E$50</definedName>
    <definedName name="TortolaSwitch" localSheetId="21">[1]Inputs!$E$50</definedName>
    <definedName name="TortolaSwitch" localSheetId="8">[1]Inputs!$E$50</definedName>
    <definedName name="TortolaSwitch" localSheetId="18">[1]Inputs!$E$50</definedName>
    <definedName name="TortolaSwitch" localSheetId="6">[1]Inputs!$E$50</definedName>
    <definedName name="TortolaSwitch" localSheetId="19">[1]Inputs!$E$50</definedName>
    <definedName name="TortolaSwitch" localSheetId="7">[1]Inputs!$E$50</definedName>
    <definedName name="TortolaSwitch" localSheetId="23">[1]Inputs!$E$50</definedName>
    <definedName name="TortolaSwitch" localSheetId="10">[1]Inputs!$E$50</definedName>
    <definedName name="TortolaSwitch" localSheetId="22">[1]Inputs!$E$50</definedName>
    <definedName name="TortolaSwitch" localSheetId="9">[1]Inputs!$E$50</definedName>
    <definedName name="TortolaSwitch" localSheetId="16">[1]Inputs!$E$50</definedName>
    <definedName name="TortolaSwitch" localSheetId="4">[1]Inputs!$E$50</definedName>
    <definedName name="TortolaSwitch">[2]Inputs!$E$50</definedName>
    <definedName name="ValenciaSwitch" localSheetId="28">[1]Inputs!$E$48</definedName>
    <definedName name="ValenciaSwitch" localSheetId="15">[1]Inputs!$E$48</definedName>
    <definedName name="ValenciaSwitch" localSheetId="11">[1]Inputs!$E$48</definedName>
    <definedName name="ValenciaSwitch" localSheetId="13">[1]Inputs!$E$48</definedName>
    <definedName name="ValenciaSwitch" localSheetId="27">[1]Inputs!$E$48</definedName>
    <definedName name="ValenciaSwitch" localSheetId="14">[1]Inputs!$E$48</definedName>
    <definedName name="ValenciaSwitch" localSheetId="3">[1]Inputs!$E$48</definedName>
    <definedName name="ValenciaSwitch" localSheetId="17">[1]Inputs!$E$48</definedName>
    <definedName name="ValenciaSwitch" localSheetId="5">[1]Inputs!$E$48</definedName>
    <definedName name="ValenciaSwitch" localSheetId="12">[1]Inputs!$E$48</definedName>
    <definedName name="ValenciaSwitch" localSheetId="20">[1]Inputs!$E$48</definedName>
    <definedName name="ValenciaSwitch" localSheetId="21">[1]Inputs!$E$48</definedName>
    <definedName name="ValenciaSwitch" localSheetId="8">[1]Inputs!$E$48</definedName>
    <definedName name="ValenciaSwitch" localSheetId="18">[1]Inputs!$E$48</definedName>
    <definedName name="ValenciaSwitch" localSheetId="6">[1]Inputs!$E$48</definedName>
    <definedName name="ValenciaSwitch" localSheetId="19">[1]Inputs!$E$48</definedName>
    <definedName name="ValenciaSwitch" localSheetId="7">[1]Inputs!$E$48</definedName>
    <definedName name="ValenciaSwitch" localSheetId="23">[1]Inputs!$E$48</definedName>
    <definedName name="ValenciaSwitch" localSheetId="10">[1]Inputs!$E$48</definedName>
    <definedName name="ValenciaSwitch" localSheetId="22">[1]Inputs!$E$48</definedName>
    <definedName name="ValenciaSwitch" localSheetId="9">[1]Inputs!$E$48</definedName>
    <definedName name="ValenciaSwitch" localSheetId="16">[1]Inputs!$E$48</definedName>
    <definedName name="ValenciaSwitch" localSheetId="4">[1]Inputs!$E$48</definedName>
    <definedName name="ValenciaSwitch">[2]Inputs!$E$48</definedName>
    <definedName name="z" localSheetId="28">[1]Inputs!#REF!</definedName>
    <definedName name="z" localSheetId="15">[1]Inputs!#REF!</definedName>
    <definedName name="z" localSheetId="24">[2]Inputs!#REF!</definedName>
    <definedName name="z" localSheetId="11">[1]Inputs!#REF!</definedName>
    <definedName name="z" localSheetId="26">[2]Inputs!#REF!</definedName>
    <definedName name="z" localSheetId="13">[1]Inputs!#REF!</definedName>
    <definedName name="z" localSheetId="27">[1]Inputs!#REF!</definedName>
    <definedName name="z" localSheetId="14">[1]Inputs!#REF!</definedName>
    <definedName name="z" localSheetId="3">[1]Inputs!#REF!</definedName>
    <definedName name="z" localSheetId="17">[1]Inputs!#REF!</definedName>
    <definedName name="z" localSheetId="5">[1]Inputs!#REF!</definedName>
    <definedName name="z" localSheetId="25">[2]Inputs!#REF!</definedName>
    <definedName name="z" localSheetId="12">[1]Inputs!#REF!</definedName>
    <definedName name="z" localSheetId="20">[1]Inputs!#REF!</definedName>
    <definedName name="z" localSheetId="21">[1]Inputs!#REF!</definedName>
    <definedName name="z" localSheetId="8">[1]Inputs!#REF!</definedName>
    <definedName name="z" localSheetId="18">[1]Inputs!#REF!</definedName>
    <definedName name="z" localSheetId="6">[1]Inputs!#REF!</definedName>
    <definedName name="z" localSheetId="19">[1]Inputs!#REF!</definedName>
    <definedName name="z" localSheetId="7">[1]Inputs!#REF!</definedName>
    <definedName name="z" localSheetId="1">[2]Inputs!#REF!</definedName>
    <definedName name="z" localSheetId="23">[1]Inputs!#REF!</definedName>
    <definedName name="z" localSheetId="10">[1]Inputs!#REF!</definedName>
    <definedName name="z" localSheetId="22">[1]Inputs!#REF!</definedName>
    <definedName name="z" localSheetId="9">[1]Inputs!#REF!</definedName>
    <definedName name="z" localSheetId="16">[1]Inputs!#REF!</definedName>
    <definedName name="z" localSheetId="4">[1]Inputs!#REF!</definedName>
    <definedName name="z" localSheetId="2">[2]Inputs!#REF!</definedName>
    <definedName name="z">[2]Inputs!#REF!</definedName>
    <definedName name="Z_5F6D01E3_9E6F_4D7F_980F_63899AF95899_.wvu.Cols" localSheetId="28" hidden="1">'Ağustos-22 '!$X:$XFD</definedName>
    <definedName name="Z_5F6D01E3_9E6F_4D7F_980F_63899AF95899_.wvu.Cols" localSheetId="24" hidden="1">'Aralık-22'!$X:$XFD</definedName>
    <definedName name="Z_5F6D01E3_9E6F_4D7F_980F_63899AF95899_.wvu.Cols" localSheetId="26" hidden="1">'Ekim-22'!$X:$XFD</definedName>
    <definedName name="Z_5F6D01E3_9E6F_4D7F_980F_63899AF95899_.wvu.Cols" localSheetId="27" hidden="1">'Eylül-22'!$X:$XFD</definedName>
    <definedName name="Z_5F6D01E3_9E6F_4D7F_980F_63899AF95899_.wvu.Cols" localSheetId="3" hidden="1">'Gemi Doluluk Oranları'!$AJ:$XFD</definedName>
    <definedName name="Z_5F6D01E3_9E6F_4D7F_980F_63899AF95899_.wvu.Cols" localSheetId="25" hidden="1">'Kasım-22'!$X:$XFD</definedName>
    <definedName name="Z_5F6D01E3_9E6F_4D7F_980F_63899AF95899_.wvu.Cols" localSheetId="23"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8" i="57" l="1"/>
  <c r="AE28" i="57"/>
  <c r="AD28" i="57"/>
  <c r="AC28" i="57"/>
  <c r="AB28" i="57"/>
  <c r="M28" i="57"/>
  <c r="K28" i="57"/>
  <c r="J28" i="57"/>
  <c r="I28" i="57"/>
  <c r="H28" i="57"/>
  <c r="G28" i="57"/>
  <c r="F28" i="57"/>
  <c r="P28" i="57" s="1"/>
  <c r="AF27" i="57"/>
  <c r="AE27" i="57"/>
  <c r="AD27" i="57"/>
  <c r="AC27" i="57"/>
  <c r="AB27" i="57"/>
  <c r="L27" i="57"/>
  <c r="K27" i="57"/>
  <c r="P27" i="57" s="1"/>
  <c r="J27" i="57"/>
  <c r="I27" i="57"/>
  <c r="H27" i="57"/>
  <c r="G27" i="57"/>
  <c r="F27" i="57"/>
  <c r="AA26" i="57"/>
  <c r="Z26" i="57"/>
  <c r="X26" i="57"/>
  <c r="W26" i="57"/>
  <c r="P26" i="57"/>
  <c r="O26" i="57"/>
  <c r="N26" i="57"/>
  <c r="M26" i="57"/>
  <c r="L26" i="57"/>
  <c r="Y25" i="57"/>
  <c r="P25" i="57"/>
  <c r="O25" i="57"/>
  <c r="N25" i="57"/>
  <c r="M25" i="57"/>
  <c r="L25" i="57"/>
  <c r="AA23" i="57"/>
  <c r="Z23" i="57"/>
  <c r="X23" i="57"/>
  <c r="W23" i="57"/>
  <c r="P23" i="57"/>
  <c r="O23" i="57"/>
  <c r="N23" i="57"/>
  <c r="M23" i="57"/>
  <c r="L23" i="57"/>
  <c r="Y22" i="57"/>
  <c r="P22" i="57"/>
  <c r="O22" i="57"/>
  <c r="N22" i="57"/>
  <c r="M22" i="57"/>
  <c r="L22" i="57"/>
  <c r="Y20" i="57"/>
  <c r="P20" i="57"/>
  <c r="O20" i="57"/>
  <c r="N20" i="57"/>
  <c r="M20" i="57"/>
  <c r="L20" i="57"/>
  <c r="Y19" i="57"/>
  <c r="P19" i="57"/>
  <c r="O19" i="57"/>
  <c r="N19" i="57"/>
  <c r="M19" i="57"/>
  <c r="L19" i="57"/>
  <c r="AA17" i="57"/>
  <c r="Y17" i="57"/>
  <c r="P17" i="57"/>
  <c r="O17" i="57"/>
  <c r="N17" i="57"/>
  <c r="M17" i="57"/>
  <c r="L17" i="57"/>
  <c r="Y16" i="57"/>
  <c r="P16" i="57"/>
  <c r="O16" i="57"/>
  <c r="N16" i="57"/>
  <c r="M16" i="57"/>
  <c r="L16" i="57"/>
  <c r="V28" i="57"/>
  <c r="U28" i="57"/>
  <c r="T28" i="57"/>
  <c r="Y14" i="57"/>
  <c r="P14" i="57"/>
  <c r="O14" i="57"/>
  <c r="N14" i="57"/>
  <c r="M14" i="57"/>
  <c r="L14" i="57"/>
  <c r="V27" i="57"/>
  <c r="U27" i="57"/>
  <c r="T27" i="57"/>
  <c r="S27" i="57"/>
  <c r="R27" i="57"/>
  <c r="Y13" i="57"/>
  <c r="P13" i="57"/>
  <c r="O13" i="57"/>
  <c r="N13" i="57"/>
  <c r="M13" i="57"/>
  <c r="L13" i="57"/>
  <c r="W19" i="57" l="1"/>
  <c r="Q28" i="57"/>
  <c r="Z14" i="57"/>
  <c r="X19" i="57"/>
  <c r="Z20" i="57"/>
  <c r="X22" i="57"/>
  <c r="X25" i="57"/>
  <c r="W16" i="57"/>
  <c r="AA20" i="57"/>
  <c r="W25" i="57"/>
  <c r="X16" i="57"/>
  <c r="Z17" i="57"/>
  <c r="O27" i="57"/>
  <c r="Q27" i="57"/>
  <c r="AA27" i="57" s="1"/>
  <c r="Y23" i="57"/>
  <c r="Y26" i="57"/>
  <c r="W14" i="57"/>
  <c r="AA16" i="57"/>
  <c r="W17" i="57"/>
  <c r="AA19" i="57"/>
  <c r="W20" i="57"/>
  <c r="AA22" i="57"/>
  <c r="AA25" i="57"/>
  <c r="M27" i="57"/>
  <c r="W22" i="57"/>
  <c r="Z13" i="57"/>
  <c r="Z16" i="57"/>
  <c r="X17" i="57"/>
  <c r="Z19" i="57"/>
  <c r="X20" i="57"/>
  <c r="Z22" i="57"/>
  <c r="Z25" i="57"/>
  <c r="X14" i="57"/>
  <c r="X28" i="57"/>
  <c r="AA13" i="57"/>
  <c r="AA14" i="57"/>
  <c r="R28" i="57"/>
  <c r="W28" i="57" s="1"/>
  <c r="Z28" i="57"/>
  <c r="Y28" i="57"/>
  <c r="N27" i="57"/>
  <c r="S28" i="57"/>
  <c r="AA28" i="57"/>
  <c r="L28" i="57"/>
  <c r="W13" i="57"/>
  <c r="N28" i="57"/>
  <c r="O28" i="57"/>
  <c r="X13" i="57"/>
  <c r="AF28" i="56"/>
  <c r="AE28" i="56"/>
  <c r="AD28" i="56"/>
  <c r="AC28" i="56"/>
  <c r="AB28" i="56"/>
  <c r="S28" i="56"/>
  <c r="K28" i="56"/>
  <c r="P28" i="56" s="1"/>
  <c r="J28" i="56"/>
  <c r="I28" i="56"/>
  <c r="H28" i="56"/>
  <c r="F28" i="56"/>
  <c r="N28" i="56" s="1"/>
  <c r="AF27" i="56"/>
  <c r="AE27" i="56"/>
  <c r="AD27" i="56"/>
  <c r="AC27" i="56"/>
  <c r="AB27" i="56"/>
  <c r="K27" i="56"/>
  <c r="J27" i="56"/>
  <c r="I27" i="56"/>
  <c r="H27" i="56"/>
  <c r="G27" i="56"/>
  <c r="F27" i="56"/>
  <c r="L27" i="56" s="1"/>
  <c r="X26" i="56"/>
  <c r="Z26" i="56"/>
  <c r="P26" i="56"/>
  <c r="O26" i="56"/>
  <c r="N26" i="56"/>
  <c r="M26" i="56"/>
  <c r="L26" i="56"/>
  <c r="X25" i="56"/>
  <c r="W25" i="56"/>
  <c r="Z25" i="56"/>
  <c r="P25" i="56"/>
  <c r="O25" i="56"/>
  <c r="N25" i="56"/>
  <c r="M25" i="56"/>
  <c r="L25" i="56"/>
  <c r="X23" i="56"/>
  <c r="W23" i="56"/>
  <c r="Z23" i="56"/>
  <c r="P23" i="56"/>
  <c r="O23" i="56"/>
  <c r="N23" i="56"/>
  <c r="M23" i="56"/>
  <c r="L23" i="56"/>
  <c r="X22" i="56"/>
  <c r="W22" i="56"/>
  <c r="Z22" i="56"/>
  <c r="P22" i="56"/>
  <c r="O22" i="56"/>
  <c r="N22" i="56"/>
  <c r="M22" i="56"/>
  <c r="L22" i="56"/>
  <c r="X20" i="56"/>
  <c r="Z20" i="56"/>
  <c r="P20" i="56"/>
  <c r="O20" i="56"/>
  <c r="N20" i="56"/>
  <c r="M20" i="56"/>
  <c r="K20" i="56"/>
  <c r="G20" i="56"/>
  <c r="G28" i="56" s="1"/>
  <c r="X19" i="56"/>
  <c r="AA19" i="56"/>
  <c r="P19" i="56"/>
  <c r="O19" i="56"/>
  <c r="N19" i="56"/>
  <c r="M19" i="56"/>
  <c r="L19" i="56"/>
  <c r="X17" i="56"/>
  <c r="Z17" i="56"/>
  <c r="P17" i="56"/>
  <c r="O17" i="56"/>
  <c r="N17" i="56"/>
  <c r="M17" i="56"/>
  <c r="L17" i="56"/>
  <c r="X16" i="56"/>
  <c r="Z16" i="56"/>
  <c r="P16" i="56"/>
  <c r="O16" i="56"/>
  <c r="N16" i="56"/>
  <c r="M16" i="56"/>
  <c r="L16" i="56"/>
  <c r="X14" i="56"/>
  <c r="V28" i="56"/>
  <c r="U28" i="56"/>
  <c r="T28" i="56"/>
  <c r="Q28" i="56"/>
  <c r="P14" i="56"/>
  <c r="O14" i="56"/>
  <c r="N14" i="56"/>
  <c r="M14" i="56"/>
  <c r="L14" i="56"/>
  <c r="X13" i="56"/>
  <c r="V27" i="56"/>
  <c r="U27" i="56"/>
  <c r="T27" i="56"/>
  <c r="S27" i="56"/>
  <c r="R27" i="56"/>
  <c r="Z13" i="56"/>
  <c r="P13" i="56"/>
  <c r="O13" i="56"/>
  <c r="N13" i="56"/>
  <c r="M13" i="56"/>
  <c r="L13" i="56"/>
  <c r="F9" i="56"/>
  <c r="W27" i="57" l="1"/>
  <c r="X27" i="57"/>
  <c r="Y27" i="57"/>
  <c r="Z27" i="57"/>
  <c r="O28" i="56"/>
  <c r="L20" i="56"/>
  <c r="Y28" i="56"/>
  <c r="X28" i="56"/>
  <c r="AA28" i="56"/>
  <c r="Z28" i="56"/>
  <c r="N27" i="56"/>
  <c r="Y13" i="56"/>
  <c r="AA20" i="56"/>
  <c r="AA22" i="56"/>
  <c r="AA23" i="56"/>
  <c r="AA25" i="56"/>
  <c r="AA26" i="56"/>
  <c r="M27" i="56"/>
  <c r="W13" i="56"/>
  <c r="W14" i="56"/>
  <c r="W16" i="56"/>
  <c r="W17" i="56"/>
  <c r="W19" i="56"/>
  <c r="O27" i="56"/>
  <c r="L28" i="56"/>
  <c r="P27" i="56"/>
  <c r="M28" i="56"/>
  <c r="W26" i="56"/>
  <c r="Q27" i="56"/>
  <c r="Y14" i="56"/>
  <c r="Y16" i="56"/>
  <c r="Y19" i="56"/>
  <c r="Z14" i="56"/>
  <c r="Z19" i="56"/>
  <c r="AA13" i="56"/>
  <c r="AA14" i="56"/>
  <c r="AA16" i="56"/>
  <c r="AA17" i="56"/>
  <c r="Y20" i="56"/>
  <c r="Y22" i="56"/>
  <c r="Y23" i="56"/>
  <c r="Y25" i="56"/>
  <c r="Y26" i="56"/>
  <c r="Y17" i="56"/>
  <c r="W20" i="56"/>
  <c r="R28" i="56" l="1"/>
  <c r="W28" i="56" s="1"/>
  <c r="AA27" i="56"/>
  <c r="Z27" i="56"/>
  <c r="Y27" i="56"/>
  <c r="X27" i="56"/>
  <c r="W27" i="56"/>
  <c r="AF28" i="54" l="1"/>
  <c r="AE28" i="54"/>
  <c r="AD28" i="54"/>
  <c r="AC28" i="54"/>
  <c r="AB28" i="54"/>
  <c r="K28" i="54"/>
  <c r="J28" i="54"/>
  <c r="I28" i="54"/>
  <c r="H28" i="54"/>
  <c r="G28" i="54"/>
  <c r="F28" i="54"/>
  <c r="AF27" i="54"/>
  <c r="AE27" i="54"/>
  <c r="AD27" i="54"/>
  <c r="AC27" i="54"/>
  <c r="AB27" i="54"/>
  <c r="M27" i="54"/>
  <c r="K27" i="54"/>
  <c r="J27" i="54"/>
  <c r="I27" i="54"/>
  <c r="H27" i="54"/>
  <c r="G27" i="54"/>
  <c r="F27" i="54"/>
  <c r="L27" i="54" s="1"/>
  <c r="AA26" i="54"/>
  <c r="W26" i="54"/>
  <c r="P26" i="54"/>
  <c r="O26" i="54"/>
  <c r="N26" i="54"/>
  <c r="M26" i="54"/>
  <c r="L26" i="54"/>
  <c r="Z25" i="54"/>
  <c r="P25" i="54"/>
  <c r="O25" i="54"/>
  <c r="N25" i="54"/>
  <c r="M25" i="54"/>
  <c r="L25" i="54"/>
  <c r="AA23" i="54"/>
  <c r="W23" i="54"/>
  <c r="P23" i="54"/>
  <c r="O23" i="54"/>
  <c r="N23" i="54"/>
  <c r="M23" i="54"/>
  <c r="L23" i="54"/>
  <c r="AA22" i="54"/>
  <c r="P22" i="54"/>
  <c r="O22" i="54"/>
  <c r="N22" i="54"/>
  <c r="M22" i="54"/>
  <c r="L22" i="54"/>
  <c r="AA20" i="54"/>
  <c r="P20" i="54"/>
  <c r="O20" i="54"/>
  <c r="N20" i="54"/>
  <c r="M20" i="54"/>
  <c r="L20" i="54"/>
  <c r="AA19" i="54"/>
  <c r="P19" i="54"/>
  <c r="O19" i="54"/>
  <c r="N19" i="54"/>
  <c r="M19" i="54"/>
  <c r="L19" i="54"/>
  <c r="AA17" i="54"/>
  <c r="X17" i="54"/>
  <c r="W17" i="54"/>
  <c r="P17" i="54"/>
  <c r="O17" i="54"/>
  <c r="N17" i="54"/>
  <c r="M17" i="54"/>
  <c r="L17" i="54"/>
  <c r="AA16" i="54"/>
  <c r="W16" i="54"/>
  <c r="X16" i="54"/>
  <c r="Z16" i="54"/>
  <c r="P16" i="54"/>
  <c r="O16" i="54"/>
  <c r="N16" i="54"/>
  <c r="M16" i="54"/>
  <c r="L16" i="54"/>
  <c r="AA14" i="54"/>
  <c r="W14" i="54"/>
  <c r="P14" i="54"/>
  <c r="O14" i="54"/>
  <c r="N14" i="54"/>
  <c r="M14" i="54"/>
  <c r="L14" i="54"/>
  <c r="V27" i="54"/>
  <c r="R27" i="54"/>
  <c r="Z13" i="54"/>
  <c r="P13" i="54"/>
  <c r="O13" i="54"/>
  <c r="N13" i="54"/>
  <c r="M13" i="54"/>
  <c r="L13" i="54"/>
  <c r="U28" i="54" l="1"/>
  <c r="Z28" i="54" s="1"/>
  <c r="X22" i="54"/>
  <c r="T28" i="54"/>
  <c r="Z20" i="54"/>
  <c r="Z23" i="54"/>
  <c r="U27" i="54"/>
  <c r="R28" i="54"/>
  <c r="W22" i="54"/>
  <c r="V28" i="54"/>
  <c r="S27" i="54"/>
  <c r="W19" i="54"/>
  <c r="X25" i="54"/>
  <c r="T27" i="54"/>
  <c r="X20" i="54"/>
  <c r="Z19" i="54"/>
  <c r="X23" i="54"/>
  <c r="Z26" i="54"/>
  <c r="P28" i="54"/>
  <c r="Q28" i="54"/>
  <c r="W13" i="54"/>
  <c r="X19" i="54"/>
  <c r="Z22" i="54"/>
  <c r="W25" i="54"/>
  <c r="Q27" i="54"/>
  <c r="AA27" i="54" s="1"/>
  <c r="AA13" i="54"/>
  <c r="X14" i="54"/>
  <c r="Z17" i="54"/>
  <c r="W20" i="54"/>
  <c r="AA25" i="54"/>
  <c r="Y28" i="54"/>
  <c r="W28" i="54"/>
  <c r="AA28" i="54"/>
  <c r="O27" i="54"/>
  <c r="L28" i="54"/>
  <c r="P27" i="54"/>
  <c r="M28" i="54"/>
  <c r="S28" i="54"/>
  <c r="X28" i="54" s="1"/>
  <c r="N27" i="54"/>
  <c r="X26" i="54"/>
  <c r="O28" i="54"/>
  <c r="N28" i="54"/>
  <c r="X13" i="54"/>
  <c r="Y13" i="54"/>
  <c r="Y14" i="54"/>
  <c r="Y16" i="54"/>
  <c r="Y17" i="54"/>
  <c r="Y19" i="54"/>
  <c r="Y20" i="54"/>
  <c r="Y22" i="54"/>
  <c r="Y23" i="54"/>
  <c r="Y25" i="54"/>
  <c r="Y26" i="54"/>
  <c r="Z14" i="54"/>
  <c r="AF28" i="53"/>
  <c r="AE28" i="53"/>
  <c r="AD28" i="53"/>
  <c r="AC28" i="53"/>
  <c r="AB28" i="53"/>
  <c r="K28" i="53"/>
  <c r="J28" i="53"/>
  <c r="I28" i="53"/>
  <c r="H28" i="53"/>
  <c r="G28" i="53"/>
  <c r="F28" i="53"/>
  <c r="P28" i="53" s="1"/>
  <c r="AF27" i="53"/>
  <c r="AE27" i="53"/>
  <c r="AD27" i="53"/>
  <c r="AC27" i="53"/>
  <c r="AB27" i="53"/>
  <c r="K27" i="53"/>
  <c r="J27" i="53"/>
  <c r="I27" i="53"/>
  <c r="H27" i="53"/>
  <c r="G27" i="53"/>
  <c r="F27" i="53"/>
  <c r="N27" i="53" s="1"/>
  <c r="Y26" i="53"/>
  <c r="P26" i="53"/>
  <c r="O26" i="53"/>
  <c r="N26" i="53"/>
  <c r="M26" i="53"/>
  <c r="L26" i="53"/>
  <c r="X25" i="53"/>
  <c r="AA25" i="53"/>
  <c r="W25" i="53"/>
  <c r="Y25" i="53"/>
  <c r="P25" i="53"/>
  <c r="O25" i="53"/>
  <c r="N25" i="53"/>
  <c r="M25" i="53"/>
  <c r="L25" i="53"/>
  <c r="Z23" i="53"/>
  <c r="X23" i="53"/>
  <c r="W23" i="53"/>
  <c r="P23" i="53"/>
  <c r="O23" i="53"/>
  <c r="N23" i="53"/>
  <c r="M23" i="53"/>
  <c r="L23" i="53"/>
  <c r="Z22" i="53"/>
  <c r="P22" i="53"/>
  <c r="O22" i="53"/>
  <c r="N22" i="53"/>
  <c r="M22" i="53"/>
  <c r="L22" i="53"/>
  <c r="Y20" i="53"/>
  <c r="P20" i="53"/>
  <c r="O20" i="53"/>
  <c r="N20" i="53"/>
  <c r="M20" i="53"/>
  <c r="L20" i="53"/>
  <c r="AA19" i="53"/>
  <c r="W19" i="53"/>
  <c r="Y19" i="53"/>
  <c r="P19" i="53"/>
  <c r="O19" i="53"/>
  <c r="N19" i="53"/>
  <c r="M19" i="53"/>
  <c r="L19" i="53"/>
  <c r="Z17" i="53"/>
  <c r="AA17" i="53"/>
  <c r="X17" i="53"/>
  <c r="P17" i="53"/>
  <c r="O17" i="53"/>
  <c r="N17" i="53"/>
  <c r="M17" i="53"/>
  <c r="L17" i="53"/>
  <c r="Z16" i="53"/>
  <c r="AA16" i="53"/>
  <c r="W16" i="53"/>
  <c r="X16" i="53"/>
  <c r="P16" i="53"/>
  <c r="O16" i="53"/>
  <c r="N16" i="53"/>
  <c r="M16" i="53"/>
  <c r="L16" i="53"/>
  <c r="U28" i="53"/>
  <c r="R28" i="53"/>
  <c r="Y14" i="53"/>
  <c r="P14" i="53"/>
  <c r="O14" i="53"/>
  <c r="N14" i="53"/>
  <c r="M14" i="53"/>
  <c r="L14" i="53"/>
  <c r="X13" i="53"/>
  <c r="AA13" i="53"/>
  <c r="R27" i="53"/>
  <c r="P13" i="53"/>
  <c r="O13" i="53"/>
  <c r="N13" i="53"/>
  <c r="M13" i="53"/>
  <c r="L13" i="53"/>
  <c r="AF28" i="52"/>
  <c r="AE28" i="52"/>
  <c r="AD28" i="52"/>
  <c r="AC28" i="52"/>
  <c r="AB28" i="52"/>
  <c r="V28" i="52"/>
  <c r="U28" i="52"/>
  <c r="T28" i="52"/>
  <c r="S28" i="52"/>
  <c r="R28" i="52"/>
  <c r="Q28" i="52"/>
  <c r="AA28" i="52" s="1"/>
  <c r="K28" i="52"/>
  <c r="J28" i="52"/>
  <c r="I28" i="52"/>
  <c r="H28" i="52"/>
  <c r="G28" i="52"/>
  <c r="F28" i="52"/>
  <c r="AF27" i="52"/>
  <c r="AE27" i="52"/>
  <c r="AD27" i="52"/>
  <c r="AC27" i="52"/>
  <c r="AB27" i="52"/>
  <c r="V27" i="52"/>
  <c r="U27" i="52"/>
  <c r="T27" i="52"/>
  <c r="S27" i="52"/>
  <c r="R27" i="52"/>
  <c r="Q27" i="52"/>
  <c r="AA27" i="52" s="1"/>
  <c r="K27" i="52"/>
  <c r="J27" i="52"/>
  <c r="I27" i="52"/>
  <c r="H27" i="52"/>
  <c r="G27" i="52"/>
  <c r="F27" i="52"/>
  <c r="N27" i="52" s="1"/>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K28" i="51"/>
  <c r="J28" i="51"/>
  <c r="I28" i="51"/>
  <c r="H28" i="51"/>
  <c r="G28" i="51"/>
  <c r="F28" i="51"/>
  <c r="M28" i="51" s="1"/>
  <c r="AF27" i="51"/>
  <c r="AE27" i="51"/>
  <c r="AD27" i="51"/>
  <c r="AC27" i="51"/>
  <c r="AB27" i="51"/>
  <c r="V27" i="51"/>
  <c r="K27" i="51"/>
  <c r="J27" i="51"/>
  <c r="I27" i="51"/>
  <c r="H27" i="51"/>
  <c r="G27" i="51"/>
  <c r="F27" i="51"/>
  <c r="P26" i="51"/>
  <c r="O26" i="51"/>
  <c r="N26" i="51"/>
  <c r="M26" i="51"/>
  <c r="L26" i="51"/>
  <c r="Z25" i="51"/>
  <c r="P25" i="51"/>
  <c r="O25" i="51"/>
  <c r="N25" i="51"/>
  <c r="M25" i="51"/>
  <c r="L25" i="51"/>
  <c r="W23" i="51"/>
  <c r="P23" i="51"/>
  <c r="O23" i="51"/>
  <c r="N23" i="51"/>
  <c r="M23" i="51"/>
  <c r="L23" i="51"/>
  <c r="Z22" i="51"/>
  <c r="P22" i="51"/>
  <c r="O22" i="51"/>
  <c r="N22" i="51"/>
  <c r="M22" i="51"/>
  <c r="L22" i="51"/>
  <c r="W20" i="51"/>
  <c r="P20" i="51"/>
  <c r="O20" i="51"/>
  <c r="N20" i="51"/>
  <c r="M20" i="51"/>
  <c r="L20" i="51"/>
  <c r="Z19" i="51"/>
  <c r="P19" i="51"/>
  <c r="O19" i="51"/>
  <c r="N19" i="51"/>
  <c r="M19" i="51"/>
  <c r="L19" i="51"/>
  <c r="W17" i="51"/>
  <c r="P17" i="51"/>
  <c r="O17" i="51"/>
  <c r="N17" i="51"/>
  <c r="M17" i="51"/>
  <c r="L17" i="51"/>
  <c r="Z16" i="51"/>
  <c r="P16" i="51"/>
  <c r="O16" i="51"/>
  <c r="N16" i="51"/>
  <c r="M16" i="51"/>
  <c r="L16" i="51"/>
  <c r="W14" i="51"/>
  <c r="V28" i="51"/>
  <c r="U28" i="51"/>
  <c r="T28" i="51"/>
  <c r="S28" i="51"/>
  <c r="R28" i="51"/>
  <c r="Q28" i="51"/>
  <c r="P14" i="51"/>
  <c r="O14" i="51"/>
  <c r="N14" i="51"/>
  <c r="M14" i="51"/>
  <c r="L14" i="51"/>
  <c r="U27" i="51"/>
  <c r="T27" i="51"/>
  <c r="S27" i="51"/>
  <c r="R27" i="51"/>
  <c r="Z13" i="51"/>
  <c r="P13" i="51"/>
  <c r="O13" i="51"/>
  <c r="N13" i="51"/>
  <c r="M13" i="51"/>
  <c r="L13" i="51"/>
  <c r="X27" i="54" l="1"/>
  <c r="Y27" i="54"/>
  <c r="Z27" i="54"/>
  <c r="W27" i="54"/>
  <c r="W28" i="52"/>
  <c r="P28" i="52"/>
  <c r="L27" i="51"/>
  <c r="Z17" i="51"/>
  <c r="Z20" i="51"/>
  <c r="Z23" i="51"/>
  <c r="Z26" i="51"/>
  <c r="L28" i="51"/>
  <c r="W13" i="51"/>
  <c r="W16" i="51"/>
  <c r="W19" i="51"/>
  <c r="W22" i="51"/>
  <c r="W25" i="51"/>
  <c r="P28" i="51"/>
  <c r="M27" i="52"/>
  <c r="W27" i="52"/>
  <c r="O27" i="52"/>
  <c r="X28" i="52"/>
  <c r="L28" i="52"/>
  <c r="Z28" i="52"/>
  <c r="Y13" i="53"/>
  <c r="T28" i="53"/>
  <c r="W17" i="53"/>
  <c r="Z20" i="53"/>
  <c r="AA23" i="53"/>
  <c r="Q28" i="53"/>
  <c r="Z28" i="53" s="1"/>
  <c r="S28" i="53"/>
  <c r="S27" i="53"/>
  <c r="AA14" i="53"/>
  <c r="Y16" i="53"/>
  <c r="X19" i="53"/>
  <c r="W20" i="53"/>
  <c r="AA26" i="53"/>
  <c r="T27" i="53"/>
  <c r="X14" i="53"/>
  <c r="Z19" i="53"/>
  <c r="AA22" i="53"/>
  <c r="Y23" i="53"/>
  <c r="Z26" i="53"/>
  <c r="V27" i="53"/>
  <c r="U27" i="53"/>
  <c r="Z14" i="53"/>
  <c r="X22" i="53"/>
  <c r="M27" i="53"/>
  <c r="O28" i="53"/>
  <c r="AA20" i="53"/>
  <c r="Y22" i="53"/>
  <c r="Z13" i="53"/>
  <c r="Y17" i="53"/>
  <c r="X20" i="53"/>
  <c r="W22" i="53"/>
  <c r="Z25" i="53"/>
  <c r="X26" i="53"/>
  <c r="M28" i="53"/>
  <c r="O27" i="53"/>
  <c r="L28" i="53"/>
  <c r="P27" i="53"/>
  <c r="W13" i="53"/>
  <c r="W14" i="53"/>
  <c r="W26" i="53"/>
  <c r="Q27" i="53"/>
  <c r="N28" i="53"/>
  <c r="V28" i="53"/>
  <c r="L27" i="53"/>
  <c r="P27" i="52"/>
  <c r="X27" i="52"/>
  <c r="M28" i="52"/>
  <c r="Y27" i="52"/>
  <c r="N28" i="52"/>
  <c r="Z27" i="52"/>
  <c r="O28" i="52"/>
  <c r="L27" i="52"/>
  <c r="Y28" i="52"/>
  <c r="Y28" i="51"/>
  <c r="X28" i="51"/>
  <c r="W28" i="51"/>
  <c r="Z28" i="51"/>
  <c r="AA28" i="51"/>
  <c r="AA13" i="51"/>
  <c r="AA14" i="51"/>
  <c r="AA16" i="51"/>
  <c r="AA17" i="51"/>
  <c r="AA19" i="51"/>
  <c r="AA20" i="51"/>
  <c r="AA22" i="51"/>
  <c r="AA23" i="51"/>
  <c r="AA25" i="51"/>
  <c r="AA26" i="51"/>
  <c r="M27" i="51"/>
  <c r="O27" i="51"/>
  <c r="P27" i="51"/>
  <c r="W26" i="51"/>
  <c r="Q27" i="51"/>
  <c r="N28" i="51"/>
  <c r="X13" i="51"/>
  <c r="X14" i="51"/>
  <c r="X16" i="51"/>
  <c r="X17" i="51"/>
  <c r="X19" i="51"/>
  <c r="X20" i="51"/>
  <c r="X22" i="51"/>
  <c r="X23" i="51"/>
  <c r="X25" i="51"/>
  <c r="X26" i="51"/>
  <c r="O28" i="51"/>
  <c r="N27" i="51"/>
  <c r="Y13" i="51"/>
  <c r="Y14" i="51"/>
  <c r="Y16" i="51"/>
  <c r="Y17" i="51"/>
  <c r="Y19" i="51"/>
  <c r="Y20" i="51"/>
  <c r="Y22" i="51"/>
  <c r="Y23" i="51"/>
  <c r="Y25" i="51"/>
  <c r="Y26" i="51"/>
  <c r="Z14" i="51"/>
  <c r="Y28" i="53" l="1"/>
  <c r="X28" i="53"/>
  <c r="W28" i="53"/>
  <c r="AA28" i="53"/>
  <c r="AA27" i="53"/>
  <c r="Z27" i="53"/>
  <c r="Y27" i="53"/>
  <c r="X27" i="53"/>
  <c r="W27" i="53"/>
  <c r="AA27" i="51"/>
  <c r="Z27" i="51"/>
  <c r="Y27" i="51"/>
  <c r="X27" i="51"/>
  <c r="W27" i="51"/>
  <c r="AF28" i="48" l="1"/>
  <c r="AE28" i="48"/>
  <c r="AD28" i="48"/>
  <c r="AC28" i="48"/>
  <c r="AB28" i="48"/>
  <c r="K28" i="48"/>
  <c r="J28" i="48"/>
  <c r="I28" i="48"/>
  <c r="H28" i="48"/>
  <c r="G28" i="48"/>
  <c r="F28" i="48"/>
  <c r="AF27" i="48"/>
  <c r="AE27" i="48"/>
  <c r="AD27" i="48"/>
  <c r="AC27" i="48"/>
  <c r="AB27" i="48"/>
  <c r="M27" i="48"/>
  <c r="K27" i="48"/>
  <c r="J27" i="48"/>
  <c r="I27" i="48"/>
  <c r="H27" i="48"/>
  <c r="G27" i="48"/>
  <c r="F27" i="48"/>
  <c r="L27" i="48" s="1"/>
  <c r="W26" i="48"/>
  <c r="V26" i="48"/>
  <c r="U26" i="48"/>
  <c r="T26" i="48"/>
  <c r="S26" i="48"/>
  <c r="R26" i="48"/>
  <c r="Q26" i="48"/>
  <c r="AA26" i="48" s="1"/>
  <c r="P26" i="48"/>
  <c r="O26" i="48"/>
  <c r="N26" i="48"/>
  <c r="M26" i="48"/>
  <c r="L26" i="48"/>
  <c r="V25" i="48"/>
  <c r="U25" i="48"/>
  <c r="T25" i="48"/>
  <c r="S25" i="48"/>
  <c r="X25" i="48" s="1"/>
  <c r="R25" i="48"/>
  <c r="Q25" i="48"/>
  <c r="Z25" i="48" s="1"/>
  <c r="P25" i="48"/>
  <c r="O25" i="48"/>
  <c r="N25" i="48"/>
  <c r="M25" i="48"/>
  <c r="L25" i="48"/>
  <c r="W23" i="48"/>
  <c r="V23" i="48"/>
  <c r="AA23" i="48" s="1"/>
  <c r="U23" i="48"/>
  <c r="T23" i="48"/>
  <c r="S23" i="48"/>
  <c r="R23" i="48"/>
  <c r="Q23" i="48"/>
  <c r="Z23" i="48" s="1"/>
  <c r="P23" i="48"/>
  <c r="O23" i="48"/>
  <c r="N23" i="48"/>
  <c r="M23" i="48"/>
  <c r="L23" i="48"/>
  <c r="V22" i="48"/>
  <c r="U22" i="48"/>
  <c r="T22" i="48"/>
  <c r="S22" i="48"/>
  <c r="X22" i="48" s="1"/>
  <c r="R22" i="48"/>
  <c r="Q22" i="48"/>
  <c r="AA22" i="48" s="1"/>
  <c r="P22" i="48"/>
  <c r="O22" i="48"/>
  <c r="N22" i="48"/>
  <c r="M22" i="48"/>
  <c r="L22" i="48"/>
  <c r="V20" i="48"/>
  <c r="U20" i="48"/>
  <c r="T20" i="48"/>
  <c r="S20" i="48"/>
  <c r="R20" i="48"/>
  <c r="Q20" i="48"/>
  <c r="Z20" i="48" s="1"/>
  <c r="P20" i="48"/>
  <c r="O20" i="48"/>
  <c r="N20" i="48"/>
  <c r="M20" i="48"/>
  <c r="L20" i="48"/>
  <c r="W19" i="48"/>
  <c r="V19" i="48"/>
  <c r="AA19" i="48" s="1"/>
  <c r="U19" i="48"/>
  <c r="T19" i="48"/>
  <c r="S19" i="48"/>
  <c r="X19" i="48" s="1"/>
  <c r="R19" i="48"/>
  <c r="Q19" i="48"/>
  <c r="P19" i="48"/>
  <c r="O19" i="48"/>
  <c r="N19" i="48"/>
  <c r="M19" i="48"/>
  <c r="L19" i="48"/>
  <c r="AA17" i="48"/>
  <c r="V17" i="48"/>
  <c r="U17" i="48"/>
  <c r="T17" i="48"/>
  <c r="S17" i="48"/>
  <c r="X17" i="48" s="1"/>
  <c r="R17" i="48"/>
  <c r="Q17" i="48"/>
  <c r="W17" i="48" s="1"/>
  <c r="P17" i="48"/>
  <c r="O17" i="48"/>
  <c r="N17" i="48"/>
  <c r="M17" i="48"/>
  <c r="L17" i="48"/>
  <c r="AA16" i="48"/>
  <c r="V16" i="48"/>
  <c r="U16" i="48"/>
  <c r="T16" i="48"/>
  <c r="S16" i="48"/>
  <c r="R16" i="48"/>
  <c r="W16" i="48" s="1"/>
  <c r="Q16" i="48"/>
  <c r="Z16" i="48" s="1"/>
  <c r="P16" i="48"/>
  <c r="O16" i="48"/>
  <c r="N16" i="48"/>
  <c r="M16" i="48"/>
  <c r="L16" i="48"/>
  <c r="W14" i="48"/>
  <c r="V14" i="48"/>
  <c r="V28" i="48" s="1"/>
  <c r="U14" i="48"/>
  <c r="U28" i="48" s="1"/>
  <c r="T14" i="48"/>
  <c r="T28" i="48" s="1"/>
  <c r="S14" i="48"/>
  <c r="R14" i="48"/>
  <c r="R28" i="48" s="1"/>
  <c r="Q14" i="48"/>
  <c r="AA14" i="48" s="1"/>
  <c r="P14" i="48"/>
  <c r="O14" i="48"/>
  <c r="N14" i="48"/>
  <c r="M14" i="48"/>
  <c r="L14" i="48"/>
  <c r="V13" i="48"/>
  <c r="V27" i="48" s="1"/>
  <c r="U13" i="48"/>
  <c r="U27" i="48" s="1"/>
  <c r="T13" i="48"/>
  <c r="S13" i="48"/>
  <c r="S27" i="48" s="1"/>
  <c r="R13" i="48"/>
  <c r="R27" i="48" s="1"/>
  <c r="Q13" i="48"/>
  <c r="Z13" i="48" s="1"/>
  <c r="P13" i="48"/>
  <c r="O13" i="48"/>
  <c r="N13" i="48"/>
  <c r="M13" i="48"/>
  <c r="L13" i="48"/>
  <c r="Q9" i="48"/>
  <c r="X16" i="48" l="1"/>
  <c r="Z19" i="48"/>
  <c r="W22" i="48"/>
  <c r="Q27" i="48"/>
  <c r="AA27" i="48" s="1"/>
  <c r="P28" i="48"/>
  <c r="X23" i="48"/>
  <c r="Z26" i="48"/>
  <c r="T27" i="48"/>
  <c r="Y27" i="48" s="1"/>
  <c r="X20" i="48"/>
  <c r="Q28" i="48"/>
  <c r="W13" i="48"/>
  <c r="Z22" i="48"/>
  <c r="W25" i="48"/>
  <c r="AA13" i="48"/>
  <c r="X14" i="48"/>
  <c r="Z17" i="48"/>
  <c r="W20" i="48"/>
  <c r="AA25" i="48"/>
  <c r="AA20" i="48"/>
  <c r="Z28" i="48"/>
  <c r="Y28" i="48"/>
  <c r="W28" i="48"/>
  <c r="AA28" i="48"/>
  <c r="N27" i="48"/>
  <c r="O27" i="48"/>
  <c r="W27" i="48"/>
  <c r="L28" i="48"/>
  <c r="S28" i="48"/>
  <c r="X28" i="48" s="1"/>
  <c r="P27" i="48"/>
  <c r="X27" i="48"/>
  <c r="M28" i="48"/>
  <c r="N28" i="48"/>
  <c r="X13" i="48"/>
  <c r="X26" i="48"/>
  <c r="Z27" i="48"/>
  <c r="O28" i="48"/>
  <c r="Y13" i="48"/>
  <c r="Y14" i="48"/>
  <c r="Y16" i="48"/>
  <c r="Y17" i="48"/>
  <c r="Y19" i="48"/>
  <c r="Y20" i="48"/>
  <c r="Y22" i="48"/>
  <c r="Y23" i="48"/>
  <c r="Y25" i="48"/>
  <c r="Y26" i="48"/>
  <c r="Z14" i="48"/>
  <c r="AA28" i="46" l="1"/>
  <c r="Z28" i="46"/>
  <c r="Y28" i="46"/>
  <c r="X28" i="46"/>
  <c r="J28" i="46"/>
  <c r="I28" i="46"/>
  <c r="H28" i="46"/>
  <c r="G28" i="46"/>
  <c r="F28" i="46"/>
  <c r="M28" i="46" s="1"/>
  <c r="AA27" i="46"/>
  <c r="Z27" i="46"/>
  <c r="Y27" i="46"/>
  <c r="X27" i="46"/>
  <c r="J27" i="46"/>
  <c r="I27" i="46"/>
  <c r="M27" i="46" s="1"/>
  <c r="H27" i="46"/>
  <c r="L27" i="46" s="1"/>
  <c r="G27" i="46"/>
  <c r="K27" i="46" s="1"/>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R27" i="46" l="1"/>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6" l="1"/>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<sst xmlns="http://schemas.openxmlformats.org/spreadsheetml/2006/main" count="1536" uniqueCount="119">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</sst>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72">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3" fontId="39" fillId="2" borderId="26" xfId="1" applyNumberFormat="1" applyFont="1" applyBorder="1" applyAlignment="1">
      <alignment horizontal="right"/>
    </xf>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19" xfId="3"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8" fillId="2" borderId="16"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7.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45518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zoomScaleNormal="100" workbookViewId="0">
      <selection activeCell="W11" sqref="W11"/>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6.2">
      <c r="A4" s="10"/>
      <c r="B4" s="167" t="s">
        <v>11</v>
      </c>
      <c r="C4" s="168"/>
      <c r="D4" s="205"/>
      <c r="E4" s="234" t="s">
        <v>108</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43</v>
      </c>
      <c r="G9" s="250"/>
      <c r="H9" s="250"/>
      <c r="I9" s="250"/>
      <c r="J9" s="250"/>
      <c r="K9" s="250"/>
      <c r="L9" s="250"/>
      <c r="M9" s="250"/>
      <c r="N9" s="250"/>
      <c r="O9" s="250"/>
      <c r="P9" s="251"/>
      <c r="Q9" s="252" t="s">
        <v>44</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224</v>
      </c>
      <c r="G13" s="130">
        <v>161</v>
      </c>
      <c r="H13" s="130">
        <v>162</v>
      </c>
      <c r="I13" s="130">
        <v>0</v>
      </c>
      <c r="J13" s="130">
        <v>175</v>
      </c>
      <c r="K13" s="130">
        <v>157</v>
      </c>
      <c r="L13" s="71">
        <f>IFERROR(F13/G13-1,"n/a")</f>
        <v>0.39130434782608692</v>
      </c>
      <c r="M13" s="71">
        <f>IFERROR(F13/H13-1,"n/a")</f>
        <v>0.38271604938271597</v>
      </c>
      <c r="N13" s="71" t="str">
        <f>IFERROR(F13/I13-1,"n/a")</f>
        <v>n/a</v>
      </c>
      <c r="O13" s="71">
        <f>IFERROR(F13/J13-1,"n/a")</f>
        <v>0.28000000000000003</v>
      </c>
      <c r="P13" s="131">
        <f>IFERROR(F13/K13-1,"n/a")</f>
        <v>0.4267515923566878</v>
      </c>
      <c r="Q13" s="75">
        <v>421</v>
      </c>
      <c r="R13" s="75">
        <v>349</v>
      </c>
      <c r="S13" s="75">
        <v>326</v>
      </c>
      <c r="T13" s="75">
        <v>0</v>
      </c>
      <c r="U13" s="75">
        <v>362</v>
      </c>
      <c r="V13" s="75">
        <v>346</v>
      </c>
      <c r="W13" s="71">
        <f>IFERROR(Q13/R13-1,"n/a")</f>
        <v>0.20630372492836679</v>
      </c>
      <c r="X13" s="71">
        <f>IFERROR(Q13/S13-1,"n/a")</f>
        <v>0.29141104294478537</v>
      </c>
      <c r="Y13" s="71" t="str">
        <f>IFERROR(Q13/T13-1,"n/a")</f>
        <v>n/a</v>
      </c>
      <c r="Z13" s="71">
        <f>IFERROR(Q13/U13-1,"n/a")</f>
        <v>0.16298342541436472</v>
      </c>
      <c r="AA13" s="131">
        <f>IFERROR(Q13/V13-1,"n/a")</f>
        <v>0.21676300578034691</v>
      </c>
      <c r="AB13" s="75">
        <v>1630</v>
      </c>
      <c r="AC13" s="75">
        <v>1486</v>
      </c>
      <c r="AD13" s="75">
        <v>522</v>
      </c>
      <c r="AE13" s="75">
        <v>551</v>
      </c>
      <c r="AF13" s="231">
        <v>1591</v>
      </c>
      <c r="AG13" s="224"/>
      <c r="AH13" s="224"/>
    </row>
    <row r="14" spans="1:34" s="225" customFormat="1" ht="10.8">
      <c r="A14" s="224"/>
      <c r="B14" s="229"/>
      <c r="C14" s="190"/>
      <c r="D14" s="168" t="s">
        <v>20</v>
      </c>
      <c r="E14" s="189"/>
      <c r="F14" s="130">
        <v>674695</v>
      </c>
      <c r="G14" s="130">
        <v>449661</v>
      </c>
      <c r="H14" s="130">
        <v>219545</v>
      </c>
      <c r="I14" s="130">
        <v>0</v>
      </c>
      <c r="J14" s="130">
        <v>430518</v>
      </c>
      <c r="K14" s="130">
        <v>425246</v>
      </c>
      <c r="L14" s="71">
        <f>IFERROR(F14/G14-1,"n/a")</f>
        <v>0.50045256315313091</v>
      </c>
      <c r="M14" s="71">
        <f>IFERROR(F14/H14-1,"n/a")</f>
        <v>2.0731512901683025</v>
      </c>
      <c r="N14" s="71" t="str">
        <f>IFERROR(F14/I14-1,"n/a")</f>
        <v>n/a</v>
      </c>
      <c r="O14" s="71">
        <f>IFERROR(F14/J14-1,"n/a")</f>
        <v>0.5671702460756578</v>
      </c>
      <c r="P14" s="131">
        <f>IFERROR(F14/K14-1,"n/a")</f>
        <v>0.58659928606030398</v>
      </c>
      <c r="Q14" s="75">
        <v>1296139</v>
      </c>
      <c r="R14" s="75">
        <v>972610</v>
      </c>
      <c r="S14" s="75">
        <v>415157</v>
      </c>
      <c r="T14" s="75">
        <v>0</v>
      </c>
      <c r="U14" s="75">
        <v>896598</v>
      </c>
      <c r="V14" s="75">
        <v>950508</v>
      </c>
      <c r="W14" s="71">
        <f>IFERROR(Q14/R14-1,"n/a")</f>
        <v>0.33264000987034881</v>
      </c>
      <c r="X14" s="71">
        <f>IFERROR(Q14/S14-1,"n/a")</f>
        <v>2.1220453948747102</v>
      </c>
      <c r="Y14" s="71" t="str">
        <f>IFERROR(Q14/T14-1,"n/a")</f>
        <v>n/a</v>
      </c>
      <c r="Z14" s="71">
        <f>IFERROR(Q14/U14-1,"n/a")</f>
        <v>0.44561888382530412</v>
      </c>
      <c r="AA14" s="131">
        <f>IFERROR(Q14/V14-1,"n/a")</f>
        <v>0.36362766015646364</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8</v>
      </c>
      <c r="G16" s="130">
        <v>6</v>
      </c>
      <c r="H16" s="130">
        <v>7</v>
      </c>
      <c r="I16" s="130">
        <v>5</v>
      </c>
      <c r="J16" s="130">
        <v>4</v>
      </c>
      <c r="K16" s="130">
        <v>8</v>
      </c>
      <c r="L16" s="71">
        <f>IFERROR(F16/G16-1,"n/a")</f>
        <v>0.33333333333333326</v>
      </c>
      <c r="M16" s="71">
        <f>IFERROR(F16/H16-1,"n/a")</f>
        <v>0.14285714285714279</v>
      </c>
      <c r="N16" s="71">
        <f>IFERROR(F16/I16-1,"n/a")</f>
        <v>0.60000000000000009</v>
      </c>
      <c r="O16" s="71">
        <f>IFERROR(F16/J16-1,"n/a")</f>
        <v>1</v>
      </c>
      <c r="P16" s="131">
        <f>IFERROR(F16/K16-1,"n/a")</f>
        <v>0</v>
      </c>
      <c r="Q16" s="75">
        <v>19</v>
      </c>
      <c r="R16" s="75">
        <v>11</v>
      </c>
      <c r="S16" s="75">
        <v>10</v>
      </c>
      <c r="T16" s="75">
        <v>7</v>
      </c>
      <c r="U16" s="75">
        <v>9</v>
      </c>
      <c r="V16" s="75">
        <v>13</v>
      </c>
      <c r="W16" s="71">
        <f>IFERROR(Q16/R16-1,"n/a")</f>
        <v>0.72727272727272729</v>
      </c>
      <c r="X16" s="71">
        <f>IFERROR(Q16/S16-1,"n/a")</f>
        <v>0.89999999999999991</v>
      </c>
      <c r="Y16" s="71">
        <f>IFERROR(Q16/T16-1,"n/a")</f>
        <v>1.7142857142857144</v>
      </c>
      <c r="Z16" s="71">
        <f>IFERROR(Q16/U16-1,"n/a")</f>
        <v>1.1111111111111112</v>
      </c>
      <c r="AA16" s="131">
        <f>IFERROR(Q16/V16-1,"n/a")</f>
        <v>0.46153846153846145</v>
      </c>
      <c r="AB16" s="75">
        <v>575</v>
      </c>
      <c r="AC16" s="75">
        <v>572</v>
      </c>
      <c r="AD16" s="75">
        <v>202</v>
      </c>
      <c r="AE16" s="75">
        <v>54</v>
      </c>
      <c r="AF16" s="231">
        <v>586</v>
      </c>
      <c r="AG16" s="224"/>
      <c r="AH16" s="224"/>
    </row>
    <row r="17" spans="1:34" s="225" customFormat="1" ht="10.8">
      <c r="A17" s="224"/>
      <c r="B17" s="229"/>
      <c r="C17" s="190"/>
      <c r="D17" s="168" t="s">
        <v>20</v>
      </c>
      <c r="E17" s="189"/>
      <c r="F17" s="130">
        <v>31100</v>
      </c>
      <c r="G17" s="130">
        <v>24121</v>
      </c>
      <c r="H17" s="130">
        <v>6429</v>
      </c>
      <c r="I17" s="130">
        <v>4669</v>
      </c>
      <c r="J17" s="130">
        <v>17407</v>
      </c>
      <c r="K17" s="130">
        <v>26946</v>
      </c>
      <c r="L17" s="71">
        <f>IFERROR(F17/G17-1,"n/a")</f>
        <v>0.2893329463952572</v>
      </c>
      <c r="M17" s="71">
        <f>IFERROR(F17/H17-1,"n/a")</f>
        <v>3.8374552807590607</v>
      </c>
      <c r="N17" s="71">
        <f>IFERROR(F17/I17-1,"n/a")</f>
        <v>5.6609552366673803</v>
      </c>
      <c r="O17" s="71">
        <f>IFERROR(F17/J17-1,"n/a")</f>
        <v>0.78663755960245885</v>
      </c>
      <c r="P17" s="131">
        <f>IFERROR(F17/K17-1,"n/a")</f>
        <v>0.15416017219624445</v>
      </c>
      <c r="Q17" s="75">
        <v>74534</v>
      </c>
      <c r="R17" s="75">
        <v>39920</v>
      </c>
      <c r="S17" s="75">
        <v>8131</v>
      </c>
      <c r="T17" s="75">
        <v>5957</v>
      </c>
      <c r="U17" s="75">
        <v>40548</v>
      </c>
      <c r="V17" s="75">
        <v>47573</v>
      </c>
      <c r="W17" s="71">
        <f>IFERROR(Q17/R17-1,"n/a")</f>
        <v>0.86708416833667346</v>
      </c>
      <c r="X17" s="71">
        <f>IFERROR(Q17/S17-1,"n/a")</f>
        <v>8.1666461689829042</v>
      </c>
      <c r="Y17" s="71">
        <f>IFERROR(Q17/T17-1,"n/a")</f>
        <v>11.512002685915729</v>
      </c>
      <c r="Z17" s="71">
        <f>IFERROR(Q17/U17-1,"n/a")</f>
        <v>0.83816711058498572</v>
      </c>
      <c r="AA17" s="131">
        <f>IFERROR(Q17/V17-1,"n/a")</f>
        <v>0.56672902696907901</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4</v>
      </c>
      <c r="G19" s="130">
        <v>2</v>
      </c>
      <c r="H19" s="130">
        <v>3</v>
      </c>
      <c r="I19" s="130">
        <v>0</v>
      </c>
      <c r="J19" s="130">
        <v>0</v>
      </c>
      <c r="K19" s="130">
        <v>1</v>
      </c>
      <c r="L19" s="71">
        <f>IFERROR(F19/G19-1,"n/a")</f>
        <v>1</v>
      </c>
      <c r="M19" s="71">
        <f>IFERROR(F19/H19-1,"n/a")</f>
        <v>0.33333333333333326</v>
      </c>
      <c r="N19" s="71" t="str">
        <f>IFERROR(F19/I19-1,"n/a")</f>
        <v>n/a</v>
      </c>
      <c r="O19" s="71" t="str">
        <f>IFERROR(F19/J19-1,"n/a")</f>
        <v>n/a</v>
      </c>
      <c r="P19" s="131">
        <f>IFERROR(F19/K19-1,"n/a")</f>
        <v>3</v>
      </c>
      <c r="Q19" s="75">
        <v>6</v>
      </c>
      <c r="R19" s="75">
        <v>6</v>
      </c>
      <c r="S19" s="75">
        <v>6</v>
      </c>
      <c r="T19" s="75">
        <v>0</v>
      </c>
      <c r="U19" s="75">
        <v>1</v>
      </c>
      <c r="V19" s="75">
        <v>1</v>
      </c>
      <c r="W19" s="71">
        <f>IFERROR(Q19/R19-1,"n/a")</f>
        <v>0</v>
      </c>
      <c r="X19" s="71">
        <f>IFERROR(Q19/S19-1,"n/a")</f>
        <v>0</v>
      </c>
      <c r="Y19" s="71" t="str">
        <f>IFERROR(Q19/T19-1,"n/a")</f>
        <v>n/a</v>
      </c>
      <c r="Z19" s="71">
        <f>IFERROR(Q19/U19-1,"n/a")</f>
        <v>5</v>
      </c>
      <c r="AA19" s="131">
        <f>IFERROR(Q19/V19-1,"n/a")</f>
        <v>5</v>
      </c>
      <c r="AB19" s="75">
        <v>708</v>
      </c>
      <c r="AC19" s="75">
        <v>658</v>
      </c>
      <c r="AD19" s="75">
        <v>47</v>
      </c>
      <c r="AE19" s="75">
        <v>9</v>
      </c>
      <c r="AF19" s="231">
        <v>290</v>
      </c>
      <c r="AG19" s="224"/>
      <c r="AH19" s="224"/>
    </row>
    <row r="20" spans="1:34" s="225" customFormat="1" ht="10.8">
      <c r="A20" s="224"/>
      <c r="B20" s="229"/>
      <c r="C20" s="190"/>
      <c r="D20" s="168" t="s">
        <v>20</v>
      </c>
      <c r="E20" s="189"/>
      <c r="F20" s="130">
        <v>5580</v>
      </c>
      <c r="G20" s="130">
        <v>2252</v>
      </c>
      <c r="H20" s="130">
        <v>925</v>
      </c>
      <c r="I20" s="130">
        <v>0</v>
      </c>
      <c r="J20" s="130">
        <v>43</v>
      </c>
      <c r="K20" s="130">
        <v>1168</v>
      </c>
      <c r="L20" s="71">
        <f>IFERROR(F20/G20-1,"n/a")</f>
        <v>1.4777975133214922</v>
      </c>
      <c r="M20" s="71">
        <f>IFERROR(F20/H20-1,"n/a")</f>
        <v>5.0324324324324321</v>
      </c>
      <c r="N20" s="71" t="str">
        <f>IFERROR(F20/I20-1,"n/a")</f>
        <v>n/a</v>
      </c>
      <c r="O20" s="71">
        <f>IFERROR(F20/J20-1,"n/a")</f>
        <v>128.76744186046511</v>
      </c>
      <c r="P20" s="131">
        <f>IFERROR(F20/K20-1,"n/a")</f>
        <v>3.7773972602739727</v>
      </c>
      <c r="Q20" s="75">
        <v>8420</v>
      </c>
      <c r="R20" s="75">
        <v>6112</v>
      </c>
      <c r="S20" s="75">
        <v>1739</v>
      </c>
      <c r="T20" s="75">
        <v>0</v>
      </c>
      <c r="U20" s="75">
        <v>866</v>
      </c>
      <c r="V20" s="75">
        <v>1608</v>
      </c>
      <c r="W20" s="71">
        <f>IFERROR(Q20/R20-1,"n/a")</f>
        <v>0.3776178010471205</v>
      </c>
      <c r="X20" s="71">
        <f>IFERROR(Q20/S20-1,"n/a")</f>
        <v>3.8418631397354801</v>
      </c>
      <c r="Y20" s="71" t="str">
        <f>IFERROR(Q20/T20-1,"n/a")</f>
        <v>n/a</v>
      </c>
      <c r="Z20" s="71">
        <f>IFERROR(Q20/U20-1,"n/a")</f>
        <v>8.7228637413394914</v>
      </c>
      <c r="AA20" s="131">
        <f>IFERROR(Q20/V20-1,"n/a")</f>
        <v>4.2363184079601988</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78</v>
      </c>
      <c r="G22" s="130">
        <v>73</v>
      </c>
      <c r="H22" s="130">
        <v>13</v>
      </c>
      <c r="I22" s="130">
        <v>0</v>
      </c>
      <c r="J22" s="130">
        <v>14</v>
      </c>
      <c r="K22" s="130">
        <v>21</v>
      </c>
      <c r="L22" s="71">
        <f>IFERROR(F22/G22-1,"n/a")</f>
        <v>6.8493150684931559E-2</v>
      </c>
      <c r="M22" s="71">
        <f>IFERROR(F22/H22-1,"n/a")</f>
        <v>5</v>
      </c>
      <c r="N22" s="71" t="str">
        <f>IFERROR(F22/I22-1,"n/a")</f>
        <v>n/a</v>
      </c>
      <c r="O22" s="71">
        <f>IFERROR(F22/J22-1,"n/a")</f>
        <v>4.5714285714285712</v>
      </c>
      <c r="P22" s="131">
        <f>IFERROR(F22/K22-1,"n/a")</f>
        <v>2.7142857142857144</v>
      </c>
      <c r="Q22" s="75">
        <v>172</v>
      </c>
      <c r="R22" s="75">
        <v>179</v>
      </c>
      <c r="S22" s="75">
        <v>29</v>
      </c>
      <c r="T22" s="75">
        <v>0</v>
      </c>
      <c r="U22" s="75">
        <v>33</v>
      </c>
      <c r="V22" s="75">
        <v>45</v>
      </c>
      <c r="W22" s="71">
        <f>IFERROR(Q22/R22-1,"n/a")</f>
        <v>-3.9106145251396662E-2</v>
      </c>
      <c r="X22" s="71">
        <f>IFERROR(Q22/S22-1,"n/a")</f>
        <v>4.931034482758621</v>
      </c>
      <c r="Y22" s="71" t="str">
        <f>IFERROR(Q22/T22-1,"n/a")</f>
        <v>n/a</v>
      </c>
      <c r="Z22" s="71">
        <f>IFERROR(Q22/U22-1,"n/a")</f>
        <v>4.2121212121212119</v>
      </c>
      <c r="AA22" s="131">
        <f>IFERROR(Q22/V22-1,"n/a")</f>
        <v>2.8222222222222224</v>
      </c>
      <c r="AB22" s="75">
        <v>1500</v>
      </c>
      <c r="AC22" s="75">
        <v>895</v>
      </c>
      <c r="AD22" s="75">
        <v>283</v>
      </c>
      <c r="AE22" s="75">
        <v>43</v>
      </c>
      <c r="AF22" s="231">
        <v>827</v>
      </c>
      <c r="AG22" s="224"/>
      <c r="AH22" s="224"/>
    </row>
    <row r="23" spans="1:34" s="225" customFormat="1" ht="10.8">
      <c r="A23" s="224"/>
      <c r="B23" s="229"/>
      <c r="C23" s="190"/>
      <c r="D23" s="168" t="s">
        <v>20</v>
      </c>
      <c r="E23" s="189"/>
      <c r="F23" s="130">
        <v>288593</v>
      </c>
      <c r="G23" s="130">
        <v>247607</v>
      </c>
      <c r="H23" s="130">
        <v>14032</v>
      </c>
      <c r="I23" s="130">
        <v>0</v>
      </c>
      <c r="J23" s="130">
        <v>47023</v>
      </c>
      <c r="K23" s="130">
        <v>59703</v>
      </c>
      <c r="L23" s="71">
        <f>IFERROR(F23/G23-1,"n/a")</f>
        <v>0.1655284382105513</v>
      </c>
      <c r="M23" s="71">
        <f>IFERROR(F23/H23-1,"n/a")</f>
        <v>19.566775940706954</v>
      </c>
      <c r="N23" s="71" t="str">
        <f>IFERROR(F23/I23-1,"n/a")</f>
        <v>n/a</v>
      </c>
      <c r="O23" s="71">
        <f>IFERROR(F23/J23-1,"n/a")</f>
        <v>5.1372732492609998</v>
      </c>
      <c r="P23" s="131">
        <f>IFERROR(F23/K23-1,"n/a")</f>
        <v>3.8338106962799188</v>
      </c>
      <c r="Q23" s="75">
        <v>596438</v>
      </c>
      <c r="R23" s="75">
        <v>538404</v>
      </c>
      <c r="S23" s="75">
        <v>35860</v>
      </c>
      <c r="T23" s="75">
        <v>0</v>
      </c>
      <c r="U23" s="75">
        <v>112017</v>
      </c>
      <c r="V23" s="75">
        <v>134226</v>
      </c>
      <c r="W23" s="71">
        <f>IFERROR(Q23/R23-1,"n/a")</f>
        <v>0.10778894659029281</v>
      </c>
      <c r="X23" s="71">
        <f>IFERROR(Q23/S23-1,"n/a")</f>
        <v>15.632403792526492</v>
      </c>
      <c r="Y23" s="71" t="str">
        <f>IFERROR(Q23/T23-1,"n/a")</f>
        <v>n/a</v>
      </c>
      <c r="Z23" s="71">
        <f>IFERROR(Q23/U23-1,"n/a")</f>
        <v>4.3245310979583458</v>
      </c>
      <c r="AA23" s="131">
        <f>IFERROR(Q23/V23-1,"n/a")</f>
        <v>3.4435355296291332</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314</v>
      </c>
      <c r="G27" s="137">
        <f t="shared" si="0"/>
        <v>242</v>
      </c>
      <c r="H27" s="137">
        <f t="shared" si="0"/>
        <v>185</v>
      </c>
      <c r="I27" s="137">
        <f t="shared" si="0"/>
        <v>5</v>
      </c>
      <c r="J27" s="137">
        <f t="shared" si="0"/>
        <v>193</v>
      </c>
      <c r="K27" s="137">
        <f t="shared" si="0"/>
        <v>187</v>
      </c>
      <c r="L27" s="138">
        <f>IFERROR(F27/G27-1,"n/a")</f>
        <v>0.29752066115702469</v>
      </c>
      <c r="M27" s="138">
        <f>IFERROR(F27/H27-1,"n/a")</f>
        <v>0.69729729729729728</v>
      </c>
      <c r="N27" s="138">
        <f>IFERROR(F27/I27-1,"n/a")</f>
        <v>61.8</v>
      </c>
      <c r="O27" s="138">
        <f>IFERROR(F27/J27-1,"n/a")</f>
        <v>0.62694300518134716</v>
      </c>
      <c r="P27" s="139">
        <f>IFERROR(F27/K27-1,"n/a")</f>
        <v>0.67914438502673802</v>
      </c>
      <c r="Q27" s="137">
        <f t="shared" ref="Q27:V28" si="1">Q13+Q16+Q19+Q22+Q25</f>
        <v>618</v>
      </c>
      <c r="R27" s="137">
        <f t="shared" si="1"/>
        <v>545</v>
      </c>
      <c r="S27" s="137">
        <f t="shared" si="1"/>
        <v>371</v>
      </c>
      <c r="T27" s="137">
        <f t="shared" si="1"/>
        <v>7</v>
      </c>
      <c r="U27" s="137">
        <f t="shared" si="1"/>
        <v>405</v>
      </c>
      <c r="V27" s="137">
        <f t="shared" si="1"/>
        <v>405</v>
      </c>
      <c r="W27" s="138">
        <f>IFERROR(Q27/R27-1,"n/a")</f>
        <v>0.13394495412844032</v>
      </c>
      <c r="X27" s="138">
        <f>IFERROR(Q27/S27-1,"n/a")</f>
        <v>0.66576819407008081</v>
      </c>
      <c r="Y27" s="138">
        <f>IFERROR(Q27/T27-1,"n/a")</f>
        <v>87.285714285714292</v>
      </c>
      <c r="Z27" s="138">
        <f>IFERROR(Q27/U27-1,"n/a")</f>
        <v>0.52592592592592591</v>
      </c>
      <c r="AA27" s="139">
        <f>IFERROR(Q27/V27-1,"n/a")</f>
        <v>0.52592592592592591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999968</v>
      </c>
      <c r="G28" s="141">
        <f t="shared" si="0"/>
        <v>723641</v>
      </c>
      <c r="H28" s="141">
        <f t="shared" si="0"/>
        <v>240931</v>
      </c>
      <c r="I28" s="141">
        <f t="shared" si="0"/>
        <v>4669</v>
      </c>
      <c r="J28" s="141">
        <f t="shared" si="0"/>
        <v>494991</v>
      </c>
      <c r="K28" s="141">
        <f t="shared" si="0"/>
        <v>513063</v>
      </c>
      <c r="L28" s="142">
        <f>IFERROR(F28/G28-1,"n/a")</f>
        <v>0.38185647303013504</v>
      </c>
      <c r="M28" s="142">
        <f>IFERROR(F28/H28-1,"n/a")</f>
        <v>3.1504331115547606</v>
      </c>
      <c r="N28" s="142">
        <f>IFERROR(F28/I28-1,"n/a")</f>
        <v>213.17177125722853</v>
      </c>
      <c r="O28" s="142">
        <f>IFERROR(F28/J28-1,"n/a")</f>
        <v>1.0201741041756316</v>
      </c>
      <c r="P28" s="143">
        <f>IFERROR(F28/K28-1,"n/a")</f>
        <v>0.94901600778072082</v>
      </c>
      <c r="Q28" s="141">
        <f t="shared" si="1"/>
        <v>1975531</v>
      </c>
      <c r="R28" s="141">
        <f t="shared" si="1"/>
        <v>1557046</v>
      </c>
      <c r="S28" s="141">
        <f t="shared" si="1"/>
        <v>460887</v>
      </c>
      <c r="T28" s="141">
        <f t="shared" si="1"/>
        <v>5957</v>
      </c>
      <c r="U28" s="141">
        <f t="shared" si="1"/>
        <v>1050029</v>
      </c>
      <c r="V28" s="141">
        <f t="shared" si="1"/>
        <v>1133915</v>
      </c>
      <c r="W28" s="142">
        <f>IFERROR(Q28/R28-1,"n/a")</f>
        <v>0.26876855275952027</v>
      </c>
      <c r="X28" s="142">
        <f>IFERROR(Q28/S28-1,"n/a")</f>
        <v>3.2863673742153718</v>
      </c>
      <c r="Y28" s="142">
        <f>IFERROR(Q28/T28-1,"n/a")</f>
        <v>330.63186167533996</v>
      </c>
      <c r="Z28" s="142">
        <f>IFERROR(Q28/U28-1,"n/a")</f>
        <v>0.88140613259252842</v>
      </c>
      <c r="AA28" s="143">
        <f>IFERROR(Q28/V28-1,"n/a")</f>
        <v>0.74222141871304292</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A2" sqref="A2:F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6.2">
      <c r="A4" s="10"/>
      <c r="B4" s="167" t="s">
        <v>11</v>
      </c>
      <c r="C4" s="168"/>
      <c r="D4" s="205"/>
      <c r="E4" s="234" t="s">
        <v>102</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41</v>
      </c>
      <c r="G9" s="250"/>
      <c r="H9" s="250"/>
      <c r="I9" s="250"/>
      <c r="J9" s="250"/>
      <c r="K9" s="250"/>
      <c r="L9" s="250"/>
      <c r="M9" s="250"/>
      <c r="N9" s="250"/>
      <c r="O9" s="250"/>
      <c r="P9" s="251"/>
      <c r="Q9" s="252" t="str">
        <f>F9</f>
        <v>Ocak</v>
      </c>
      <c r="R9" s="253"/>
      <c r="S9" s="253"/>
      <c r="T9" s="253"/>
      <c r="U9" s="253"/>
      <c r="V9" s="253"/>
      <c r="W9" s="253"/>
      <c r="X9" s="253"/>
      <c r="Y9" s="253"/>
      <c r="Z9" s="253"/>
      <c r="AA9" s="254"/>
      <c r="AB9" s="252" t="s">
        <v>101</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197</v>
      </c>
      <c r="G13" s="130">
        <v>188</v>
      </c>
      <c r="H13" s="130">
        <v>164</v>
      </c>
      <c r="I13" s="130">
        <v>0</v>
      </c>
      <c r="J13" s="130">
        <v>187</v>
      </c>
      <c r="K13" s="130">
        <v>189</v>
      </c>
      <c r="L13" s="71">
        <f>IFERROR(F13/G13-1,"n/a")</f>
        <v>4.7872340425531901E-2</v>
      </c>
      <c r="M13" s="71">
        <f>IFERROR(F13/H13-1,"n/a")</f>
        <v>0.20121951219512191</v>
      </c>
      <c r="N13" s="71" t="str">
        <f>IFERROR(F13/I13-1,"n/a")</f>
        <v>n/a</v>
      </c>
      <c r="O13" s="71">
        <f>IFERROR(F13/J13-1,"n/a")</f>
        <v>5.3475935828876997E-2</v>
      </c>
      <c r="P13" s="131">
        <f>IFERROR(F13/K13-1,"n/a")</f>
        <v>4.2328042328042326E-2</v>
      </c>
      <c r="Q13" s="75">
        <f>F13</f>
        <v>197</v>
      </c>
      <c r="R13" s="75">
        <f>G13</f>
        <v>188</v>
      </c>
      <c r="S13" s="75">
        <f t="shared" ref="S13:V14" si="0">H13</f>
        <v>164</v>
      </c>
      <c r="T13" s="75">
        <f t="shared" si="0"/>
        <v>0</v>
      </c>
      <c r="U13" s="75">
        <f t="shared" si="0"/>
        <v>187</v>
      </c>
      <c r="V13" s="75">
        <f t="shared" si="0"/>
        <v>189</v>
      </c>
      <c r="W13" s="71">
        <f>IFERROR(Q13/R13-1,"n/a")</f>
        <v>4.7872340425531901E-2</v>
      </c>
      <c r="X13" s="71">
        <f>IFERROR(Q13/S13-1,"n/a")</f>
        <v>0.20121951219512191</v>
      </c>
      <c r="Y13" s="71" t="str">
        <f>IFERROR(Q13/T13-1,"n/a")</f>
        <v>n/a</v>
      </c>
      <c r="Z13" s="71">
        <f>IFERROR(Q13/U13-1,"n/a")</f>
        <v>5.3475935828876997E-2</v>
      </c>
      <c r="AA13" s="131">
        <f>IFERROR(Q13/V13-1,"n/a")</f>
        <v>4.2328042328042326E-2</v>
      </c>
      <c r="AB13" s="75">
        <v>1622</v>
      </c>
      <c r="AC13" s="75">
        <v>1486</v>
      </c>
      <c r="AD13" s="75">
        <v>522</v>
      </c>
      <c r="AE13" s="75">
        <v>551</v>
      </c>
      <c r="AF13" s="231">
        <v>1591</v>
      </c>
      <c r="AG13" s="224"/>
      <c r="AH13" s="224"/>
    </row>
    <row r="14" spans="1:34" s="225" customFormat="1" ht="10.8">
      <c r="A14" s="224"/>
      <c r="B14" s="229"/>
      <c r="C14" s="190"/>
      <c r="D14" s="168" t="s">
        <v>20</v>
      </c>
      <c r="E14" s="189"/>
      <c r="F14" s="130">
        <v>621444</v>
      </c>
      <c r="G14" s="130">
        <v>522949</v>
      </c>
      <c r="H14" s="130">
        <v>195612</v>
      </c>
      <c r="I14" s="130">
        <v>0</v>
      </c>
      <c r="J14" s="130">
        <v>466080</v>
      </c>
      <c r="K14" s="130">
        <v>525262</v>
      </c>
      <c r="L14" s="71">
        <f>IFERROR(F14/G14-1,"n/a")</f>
        <v>0.1883453262172794</v>
      </c>
      <c r="M14" s="71">
        <f>IFERROR(F14/H14-1,"n/a")</f>
        <v>2.1769216612477762</v>
      </c>
      <c r="N14" s="71" t="str">
        <f>IFERROR(F14/I14-1,"n/a")</f>
        <v>n/a</v>
      </c>
      <c r="O14" s="71">
        <f>IFERROR(F14/J14-1,"n/a")</f>
        <v>0.33334191555097847</v>
      </c>
      <c r="P14" s="131">
        <f>IFERROR(F14/K14-1,"n/a")</f>
        <v>0.18311242770274649</v>
      </c>
      <c r="Q14" s="75">
        <f>F14</f>
        <v>621444</v>
      </c>
      <c r="R14" s="75">
        <f>G14</f>
        <v>522949</v>
      </c>
      <c r="S14" s="75">
        <f t="shared" si="0"/>
        <v>195612</v>
      </c>
      <c r="T14" s="75">
        <f t="shared" si="0"/>
        <v>0</v>
      </c>
      <c r="U14" s="75">
        <f t="shared" si="0"/>
        <v>466080</v>
      </c>
      <c r="V14" s="75">
        <f t="shared" si="0"/>
        <v>525262</v>
      </c>
      <c r="W14" s="71">
        <f>IFERROR(Q14/R14-1,"n/a")</f>
        <v>0.1883453262172794</v>
      </c>
      <c r="X14" s="71">
        <f>IFERROR(Q14/S14-1,"n/a")</f>
        <v>2.1769216612477762</v>
      </c>
      <c r="Y14" s="71" t="str">
        <f>IFERROR(Q14/T14-1,"n/a")</f>
        <v>n/a</v>
      </c>
      <c r="Z14" s="71">
        <f>IFERROR(Q14/U14-1,"n/a")</f>
        <v>0.33334191555097847</v>
      </c>
      <c r="AA14" s="131">
        <f>IFERROR(Q14/V14-1,"n/a")</f>
        <v>0.18311242770274649</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11</v>
      </c>
      <c r="G16" s="130">
        <v>5</v>
      </c>
      <c r="H16" s="130">
        <v>3</v>
      </c>
      <c r="I16" s="130">
        <v>2</v>
      </c>
      <c r="J16" s="130">
        <v>5</v>
      </c>
      <c r="K16" s="130">
        <v>5</v>
      </c>
      <c r="L16" s="71">
        <f>IFERROR(F16/G16-1,"n/a")</f>
        <v>1.2000000000000002</v>
      </c>
      <c r="M16" s="71">
        <f>IFERROR(F16/H16-1,"n/a")</f>
        <v>2.6666666666666665</v>
      </c>
      <c r="N16" s="71">
        <f>IFERROR(F16/I16-1,"n/a")</f>
        <v>4.5</v>
      </c>
      <c r="O16" s="71">
        <f>IFERROR(F16/J16-1,"n/a")</f>
        <v>1.2000000000000002</v>
      </c>
      <c r="P16" s="131">
        <f>IFERROR(F16/K16-1,"n/a")</f>
        <v>1.2000000000000002</v>
      </c>
      <c r="Q16" s="75">
        <f>F16</f>
        <v>11</v>
      </c>
      <c r="R16" s="75">
        <f t="shared" ref="R16:V17" si="1">G16</f>
        <v>5</v>
      </c>
      <c r="S16" s="75">
        <f t="shared" si="1"/>
        <v>3</v>
      </c>
      <c r="T16" s="75">
        <f t="shared" si="1"/>
        <v>2</v>
      </c>
      <c r="U16" s="75">
        <f t="shared" si="1"/>
        <v>5</v>
      </c>
      <c r="V16" s="75">
        <f t="shared" si="1"/>
        <v>5</v>
      </c>
      <c r="W16" s="71">
        <f>IFERROR(Q16/R16-1,"n/a")</f>
        <v>1.2000000000000002</v>
      </c>
      <c r="X16" s="71">
        <f>IFERROR(Q16/S16-1,"n/a")</f>
        <v>2.6666666666666665</v>
      </c>
      <c r="Y16" s="71">
        <f>IFERROR(Q16/T16-1,"n/a")</f>
        <v>4.5</v>
      </c>
      <c r="Z16" s="71">
        <f>IFERROR(Q16/U16-1,"n/a")</f>
        <v>1.2000000000000002</v>
      </c>
      <c r="AA16" s="131">
        <f>IFERROR(Q16/V16-1,"n/a")</f>
        <v>1.2000000000000002</v>
      </c>
      <c r="AB16" s="75">
        <v>575</v>
      </c>
      <c r="AC16" s="75">
        <v>572</v>
      </c>
      <c r="AD16" s="75">
        <v>202</v>
      </c>
      <c r="AE16" s="75">
        <v>54</v>
      </c>
      <c r="AF16" s="231">
        <v>586</v>
      </c>
      <c r="AG16" s="224"/>
      <c r="AH16" s="224"/>
    </row>
    <row r="17" spans="1:34" s="225" customFormat="1" ht="10.8">
      <c r="A17" s="224"/>
      <c r="B17" s="229"/>
      <c r="C17" s="190"/>
      <c r="D17" s="168" t="s">
        <v>20</v>
      </c>
      <c r="E17" s="189"/>
      <c r="F17" s="130">
        <v>43434</v>
      </c>
      <c r="G17" s="130">
        <v>15799</v>
      </c>
      <c r="H17" s="130">
        <v>1702</v>
      </c>
      <c r="I17" s="130">
        <v>1288</v>
      </c>
      <c r="J17" s="130">
        <v>23141</v>
      </c>
      <c r="K17" s="130">
        <v>20627</v>
      </c>
      <c r="L17" s="71">
        <f>IFERROR(F17/G17-1,"n/a")</f>
        <v>1.7491613393252736</v>
      </c>
      <c r="M17" s="71">
        <f>IFERROR(F17/H17-1,"n/a")</f>
        <v>24.519388954171564</v>
      </c>
      <c r="N17" s="71">
        <f>IFERROR(F17/I17-1,"n/a")</f>
        <v>32.722049689440993</v>
      </c>
      <c r="O17" s="71">
        <f>IFERROR(F17/J17-1,"n/a")</f>
        <v>0.87692839548852675</v>
      </c>
      <c r="P17" s="131">
        <f>IFERROR(F17/K17-1,"n/a")</f>
        <v>1.1056867212876327</v>
      </c>
      <c r="Q17" s="75">
        <f>F17</f>
        <v>43434</v>
      </c>
      <c r="R17" s="75">
        <f t="shared" si="1"/>
        <v>15799</v>
      </c>
      <c r="S17" s="75">
        <f t="shared" si="1"/>
        <v>1702</v>
      </c>
      <c r="T17" s="75">
        <f t="shared" si="1"/>
        <v>1288</v>
      </c>
      <c r="U17" s="75">
        <f t="shared" si="1"/>
        <v>23141</v>
      </c>
      <c r="V17" s="75">
        <f t="shared" si="1"/>
        <v>20627</v>
      </c>
      <c r="W17" s="71">
        <f>IFERROR(Q17/R17-1,"n/a")</f>
        <v>1.7491613393252736</v>
      </c>
      <c r="X17" s="71">
        <f>IFERROR(Q17/S17-1,"n/a")</f>
        <v>24.519388954171564</v>
      </c>
      <c r="Y17" s="71">
        <f>IFERROR(Q17/T17-1,"n/a")</f>
        <v>32.722049689440993</v>
      </c>
      <c r="Z17" s="71">
        <f>IFERROR(Q17/U17-1,"n/a")</f>
        <v>0.87692839548852675</v>
      </c>
      <c r="AA17" s="131">
        <f>IFERROR(Q17/V17-1,"n/a")</f>
        <v>1.1056867212876327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2</v>
      </c>
      <c r="G19" s="130">
        <v>4</v>
      </c>
      <c r="H19" s="130">
        <v>3</v>
      </c>
      <c r="I19" s="130">
        <v>0</v>
      </c>
      <c r="J19" s="130">
        <v>1</v>
      </c>
      <c r="K19" s="130">
        <v>0</v>
      </c>
      <c r="L19" s="71">
        <f>IFERROR(F19/G19-1,"n/a")</f>
        <v>-0.5</v>
      </c>
      <c r="M19" s="71">
        <f>IFERROR(F19/H19-1,"n/a")</f>
        <v>-0.33333333333333337</v>
      </c>
      <c r="N19" s="71" t="str">
        <f>IFERROR(F19/I19-1,"n/a")</f>
        <v>n/a</v>
      </c>
      <c r="O19" s="71">
        <f>IFERROR(F19/J19-1,"n/a")</f>
        <v>1</v>
      </c>
      <c r="P19" s="131" t="str">
        <f>IFERROR(F19/K19-1,"n/a")</f>
        <v>n/a</v>
      </c>
      <c r="Q19" s="75">
        <f>F19</f>
        <v>2</v>
      </c>
      <c r="R19" s="75">
        <f>G19</f>
        <v>4</v>
      </c>
      <c r="S19" s="75">
        <f t="shared" ref="S19:V20" si="2">H19</f>
        <v>3</v>
      </c>
      <c r="T19" s="75">
        <f t="shared" si="2"/>
        <v>0</v>
      </c>
      <c r="U19" s="75">
        <f t="shared" si="2"/>
        <v>1</v>
      </c>
      <c r="V19" s="75">
        <f t="shared" si="2"/>
        <v>0</v>
      </c>
      <c r="W19" s="71">
        <f>IFERROR(Q19/R19-1,"n/a")</f>
        <v>-0.5</v>
      </c>
      <c r="X19" s="71">
        <f>IFERROR(Q19/S19-1,"n/a")</f>
        <v>-0.33333333333333337</v>
      </c>
      <c r="Y19" s="71" t="str">
        <f>IFERROR(Q19/T19-1,"n/a")</f>
        <v>n/a</v>
      </c>
      <c r="Z19" s="71">
        <f>IFERROR(Q19/U19-1,"n/a")</f>
        <v>1</v>
      </c>
      <c r="AA19" s="131" t="str">
        <f>IFERROR(Q19/V19-1,"n/a")</f>
        <v>n/a</v>
      </c>
      <c r="AB19" s="75">
        <v>708</v>
      </c>
      <c r="AC19" s="75">
        <v>658</v>
      </c>
      <c r="AD19" s="75">
        <v>47</v>
      </c>
      <c r="AE19" s="75">
        <v>9</v>
      </c>
      <c r="AF19" s="231">
        <v>290</v>
      </c>
      <c r="AG19" s="224"/>
      <c r="AH19" s="224"/>
    </row>
    <row r="20" spans="1:34" s="225" customFormat="1" ht="10.8">
      <c r="A20" s="224"/>
      <c r="B20" s="229"/>
      <c r="C20" s="190"/>
      <c r="D20" s="168" t="s">
        <v>20</v>
      </c>
      <c r="E20" s="189"/>
      <c r="F20" s="130">
        <v>2840</v>
      </c>
      <c r="G20" s="130">
        <v>3860</v>
      </c>
      <c r="H20" s="130">
        <v>814</v>
      </c>
      <c r="I20" s="130">
        <v>0</v>
      </c>
      <c r="J20" s="130">
        <v>823</v>
      </c>
      <c r="K20" s="130">
        <v>440</v>
      </c>
      <c r="L20" s="71">
        <f>IFERROR(F20/G20-1,"n/a")</f>
        <v>-0.26424870466321249</v>
      </c>
      <c r="M20" s="71">
        <f>IFERROR(F20/H20-1,"n/a")</f>
        <v>2.4889434889434892</v>
      </c>
      <c r="N20" s="71" t="str">
        <f>IFERROR(F20/I20-1,"n/a")</f>
        <v>n/a</v>
      </c>
      <c r="O20" s="71">
        <f>IFERROR(F20/J20-1,"n/a")</f>
        <v>2.4507897934386391</v>
      </c>
      <c r="P20" s="131">
        <f>IFERROR(F20/K20-1,"n/a")</f>
        <v>5.4545454545454541</v>
      </c>
      <c r="Q20" s="75">
        <f>F20</f>
        <v>2840</v>
      </c>
      <c r="R20" s="75">
        <f>G20</f>
        <v>3860</v>
      </c>
      <c r="S20" s="75">
        <f t="shared" si="2"/>
        <v>814</v>
      </c>
      <c r="T20" s="75">
        <f t="shared" si="2"/>
        <v>0</v>
      </c>
      <c r="U20" s="75">
        <f t="shared" si="2"/>
        <v>823</v>
      </c>
      <c r="V20" s="75">
        <f t="shared" si="2"/>
        <v>440</v>
      </c>
      <c r="W20" s="71">
        <f>IFERROR(Q20/R20-1,"n/a")</f>
        <v>-0.26424870466321249</v>
      </c>
      <c r="X20" s="71">
        <f>IFERROR(Q20/S20-1,"n/a")</f>
        <v>2.4889434889434892</v>
      </c>
      <c r="Y20" s="71" t="str">
        <f>IFERROR(Q20/T20-1,"n/a")</f>
        <v>n/a</v>
      </c>
      <c r="Z20" s="71">
        <f>IFERROR(Q20/U20-1,"n/a")</f>
        <v>2.4507897934386391</v>
      </c>
      <c r="AA20" s="131">
        <f>IFERROR(Q20/V20-1,"n/a")</f>
        <v>5.4545454545454541</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94</v>
      </c>
      <c r="G22" s="130">
        <v>106</v>
      </c>
      <c r="H22" s="130">
        <v>16</v>
      </c>
      <c r="I22" s="130">
        <v>0</v>
      </c>
      <c r="J22" s="130">
        <v>19</v>
      </c>
      <c r="K22" s="130">
        <v>24</v>
      </c>
      <c r="L22" s="71">
        <f>IFERROR(F22/G22-1,"n/a")</f>
        <v>-0.1132075471698113</v>
      </c>
      <c r="M22" s="71">
        <f>IFERROR(F22/H22-1,"n/a")</f>
        <v>4.875</v>
      </c>
      <c r="N22" s="71" t="str">
        <f>IFERROR(F22/I22-1,"n/a")</f>
        <v>n/a</v>
      </c>
      <c r="O22" s="71">
        <f>IFERROR(F22/J22-1,"n/a")</f>
        <v>3.9473684210526319</v>
      </c>
      <c r="P22" s="131">
        <f>IFERROR(F22/K22-1,"n/a")</f>
        <v>2.9166666666666665</v>
      </c>
      <c r="Q22" s="75">
        <f>F22</f>
        <v>94</v>
      </c>
      <c r="R22" s="75">
        <f>G22</f>
        <v>106</v>
      </c>
      <c r="S22" s="75">
        <f t="shared" ref="S22:V23" si="3">H22</f>
        <v>16</v>
      </c>
      <c r="T22" s="75">
        <f t="shared" si="3"/>
        <v>0</v>
      </c>
      <c r="U22" s="75">
        <f t="shared" si="3"/>
        <v>19</v>
      </c>
      <c r="V22" s="75">
        <f t="shared" si="3"/>
        <v>24</v>
      </c>
      <c r="W22" s="71">
        <f>IFERROR(Q22/R22-1,"n/a")</f>
        <v>-0.1132075471698113</v>
      </c>
      <c r="X22" s="71">
        <f>IFERROR(Q22/S22-1,"n/a")</f>
        <v>4.875</v>
      </c>
      <c r="Y22" s="71" t="str">
        <f>IFERROR(Q22/T22-1,"n/a")</f>
        <v>n/a</v>
      </c>
      <c r="Z22" s="71">
        <f>IFERROR(Q22/U22-1,"n/a")</f>
        <v>3.9473684210526319</v>
      </c>
      <c r="AA22" s="131">
        <f>IFERROR(Q22/V22-1,"n/a")</f>
        <v>2.9166666666666665</v>
      </c>
      <c r="AB22" s="75">
        <v>1500</v>
      </c>
      <c r="AC22" s="75">
        <v>895</v>
      </c>
      <c r="AD22" s="75">
        <v>283</v>
      </c>
      <c r="AE22" s="75">
        <v>43</v>
      </c>
      <c r="AF22" s="231">
        <v>827</v>
      </c>
      <c r="AG22" s="224"/>
      <c r="AH22" s="224"/>
    </row>
    <row r="23" spans="1:34" s="225" customFormat="1" ht="10.8">
      <c r="A23" s="224"/>
      <c r="B23" s="229"/>
      <c r="C23" s="190"/>
      <c r="D23" s="168" t="s">
        <v>20</v>
      </c>
      <c r="E23" s="189"/>
      <c r="F23" s="130">
        <v>307845</v>
      </c>
      <c r="G23" s="130">
        <v>290797</v>
      </c>
      <c r="H23" s="130">
        <v>21828</v>
      </c>
      <c r="I23" s="130">
        <v>0</v>
      </c>
      <c r="J23" s="130">
        <v>64994</v>
      </c>
      <c r="K23" s="130">
        <v>74523</v>
      </c>
      <c r="L23" s="71">
        <f>IFERROR(F23/G23-1,"n/a")</f>
        <v>5.8625088979597395E-2</v>
      </c>
      <c r="M23" s="71">
        <f>IFERROR(F23/H23-1,"n/a")</f>
        <v>13.103216052776251</v>
      </c>
      <c r="N23" s="71" t="str">
        <f>IFERROR(F23/I23-1,"n/a")</f>
        <v>n/a</v>
      </c>
      <c r="O23" s="71">
        <f>IFERROR(F23/J23-1,"n/a")</f>
        <v>3.7365141397667481</v>
      </c>
      <c r="P23" s="131">
        <f>IFERROR(F23/K23-1,"n/a")</f>
        <v>3.1308723481341332</v>
      </c>
      <c r="Q23" s="75">
        <f>F23</f>
        <v>307845</v>
      </c>
      <c r="R23" s="75">
        <f>G23</f>
        <v>290797</v>
      </c>
      <c r="S23" s="75">
        <f t="shared" si="3"/>
        <v>21828</v>
      </c>
      <c r="T23" s="75">
        <f t="shared" si="3"/>
        <v>0</v>
      </c>
      <c r="U23" s="75">
        <f t="shared" si="3"/>
        <v>64994</v>
      </c>
      <c r="V23" s="75">
        <f t="shared" si="3"/>
        <v>74523</v>
      </c>
      <c r="W23" s="71">
        <f>IFERROR(Q23/R23-1,"n/a")</f>
        <v>5.8625088979597395E-2</v>
      </c>
      <c r="X23" s="71">
        <f>IFERROR(Q23/S23-1,"n/a")</f>
        <v>13.103216052776251</v>
      </c>
      <c r="Y23" s="71" t="str">
        <f>IFERROR(Q23/T23-1,"n/a")</f>
        <v>n/a</v>
      </c>
      <c r="Z23" s="71">
        <f>IFERROR(Q23/U23-1,"n/a")</f>
        <v>3.7365141397667481</v>
      </c>
      <c r="AA23" s="131">
        <f>IFERROR(Q23/V23-1,"n/a")</f>
        <v>3.1308723481341332</v>
      </c>
      <c r="AB23" s="75">
        <v>4459166</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f>F25</f>
        <v>0</v>
      </c>
      <c r="R25" s="75">
        <f>G25</f>
        <v>0</v>
      </c>
      <c r="S25" s="75">
        <f t="shared" ref="S25:V26" si="4">H25</f>
        <v>0</v>
      </c>
      <c r="T25" s="75">
        <f t="shared" si="4"/>
        <v>0</v>
      </c>
      <c r="U25" s="75">
        <f t="shared" si="4"/>
        <v>0</v>
      </c>
      <c r="V25" s="75">
        <f t="shared" si="4"/>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f>F26</f>
        <v>0</v>
      </c>
      <c r="R26" s="75">
        <f>G26</f>
        <v>0</v>
      </c>
      <c r="S26" s="75">
        <f t="shared" si="4"/>
        <v>0</v>
      </c>
      <c r="T26" s="75">
        <f t="shared" si="4"/>
        <v>0</v>
      </c>
      <c r="U26" s="75">
        <f t="shared" si="4"/>
        <v>0</v>
      </c>
      <c r="V26" s="75">
        <f t="shared" si="4"/>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5">F13+F16+F19+F22+F25</f>
        <v>304</v>
      </c>
      <c r="G27" s="137">
        <f t="shared" si="5"/>
        <v>303</v>
      </c>
      <c r="H27" s="137">
        <f t="shared" si="5"/>
        <v>186</v>
      </c>
      <c r="I27" s="137">
        <f t="shared" si="5"/>
        <v>2</v>
      </c>
      <c r="J27" s="137">
        <f t="shared" si="5"/>
        <v>212</v>
      </c>
      <c r="K27" s="137">
        <f t="shared" si="5"/>
        <v>218</v>
      </c>
      <c r="L27" s="138">
        <f>IFERROR(F27/G27-1,"n/a")</f>
        <v>3.3003300330032292E-3</v>
      </c>
      <c r="M27" s="138">
        <f>IFERROR(F27/H27-1,"n/a")</f>
        <v>0.63440860215053774</v>
      </c>
      <c r="N27" s="138">
        <f>IFERROR(F27/I27-1,"n/a")</f>
        <v>151</v>
      </c>
      <c r="O27" s="138">
        <f>IFERROR(F27/J27-1,"n/a")</f>
        <v>0.4339622641509433</v>
      </c>
      <c r="P27" s="139">
        <f>IFERROR(F27/K27-1,"n/a")</f>
        <v>0.39449541284403677</v>
      </c>
      <c r="Q27" s="137">
        <f t="shared" ref="Q27:V28" si="6">Q13+Q16+Q19+Q22+Q25</f>
        <v>304</v>
      </c>
      <c r="R27" s="137">
        <f t="shared" si="6"/>
        <v>303</v>
      </c>
      <c r="S27" s="137">
        <f t="shared" si="6"/>
        <v>186</v>
      </c>
      <c r="T27" s="137">
        <f t="shared" si="6"/>
        <v>2</v>
      </c>
      <c r="U27" s="137">
        <f t="shared" si="6"/>
        <v>212</v>
      </c>
      <c r="V27" s="137">
        <f t="shared" si="6"/>
        <v>218</v>
      </c>
      <c r="W27" s="138">
        <f>IFERROR(Q27/R27-1,"n/a")</f>
        <v>3.3003300330032292E-3</v>
      </c>
      <c r="X27" s="138">
        <f>IFERROR(Q27/S27-1,"n/a")</f>
        <v>0.63440860215053774</v>
      </c>
      <c r="Y27" s="138">
        <f>IFERROR(Q27/T27-1,"n/a")</f>
        <v>151</v>
      </c>
      <c r="Z27" s="138">
        <f>IFERROR(Q27/U27-1,"n/a")</f>
        <v>0.4339622641509433</v>
      </c>
      <c r="AA27" s="139">
        <f>IFERROR(Q27/V27-1,"n/a")</f>
        <v>0.39449541284403677</v>
      </c>
      <c r="AB27" s="137">
        <f>AB13+AB16+AB19+AB22+AB25</f>
        <v>4426</v>
      </c>
      <c r="AC27" s="137">
        <f>AC13+AC16+AC19+AC22+AC25</f>
        <v>3620</v>
      </c>
      <c r="AD27" s="140">
        <f t="shared" ref="AD27:AF28" si="7">AD13+AD16+AD19+AD22+AD25</f>
        <v>1054</v>
      </c>
      <c r="AE27" s="140">
        <f t="shared" si="7"/>
        <v>657</v>
      </c>
      <c r="AF27" s="159">
        <f t="shared" si="7"/>
        <v>3310</v>
      </c>
      <c r="AG27" s="224"/>
      <c r="AH27" s="224"/>
    </row>
    <row r="28" spans="1:34" s="225" customFormat="1" ht="12" thickTop="1" thickBot="1">
      <c r="A28" s="224"/>
      <c r="B28" s="229"/>
      <c r="C28" s="201" t="s">
        <v>17</v>
      </c>
      <c r="D28" s="202"/>
      <c r="E28" s="203"/>
      <c r="F28" s="141">
        <f t="shared" si="5"/>
        <v>975563</v>
      </c>
      <c r="G28" s="141">
        <f t="shared" si="5"/>
        <v>833405</v>
      </c>
      <c r="H28" s="141">
        <f t="shared" si="5"/>
        <v>219956</v>
      </c>
      <c r="I28" s="141">
        <f t="shared" si="5"/>
        <v>1288</v>
      </c>
      <c r="J28" s="141">
        <f t="shared" si="5"/>
        <v>555038</v>
      </c>
      <c r="K28" s="141">
        <f t="shared" si="5"/>
        <v>620852</v>
      </c>
      <c r="L28" s="142">
        <f>IFERROR(F28/G28-1,"n/a")</f>
        <v>0.17057493055597228</v>
      </c>
      <c r="M28" s="142">
        <f>IFERROR(F28/H28-1,"n/a")</f>
        <v>3.4352643255923914</v>
      </c>
      <c r="N28" s="142">
        <f>IFERROR(F28/I28-1,"n/a")</f>
        <v>756.4246894409938</v>
      </c>
      <c r="O28" s="142">
        <f>IFERROR(F28/J28-1,"n/a")</f>
        <v>0.75765082751090906</v>
      </c>
      <c r="P28" s="143">
        <f>IFERROR(F28/K28-1,"n/a")</f>
        <v>0.57132939895498436</v>
      </c>
      <c r="Q28" s="141">
        <f t="shared" si="6"/>
        <v>975563</v>
      </c>
      <c r="R28" s="141">
        <f t="shared" si="6"/>
        <v>833405</v>
      </c>
      <c r="S28" s="141">
        <f t="shared" si="6"/>
        <v>219956</v>
      </c>
      <c r="T28" s="141">
        <f t="shared" si="6"/>
        <v>1288</v>
      </c>
      <c r="U28" s="141">
        <f t="shared" si="6"/>
        <v>555038</v>
      </c>
      <c r="V28" s="141">
        <f t="shared" si="6"/>
        <v>620852</v>
      </c>
      <c r="W28" s="142">
        <f>IFERROR(Q28/R28-1,"n/a")</f>
        <v>0.17057493055597228</v>
      </c>
      <c r="X28" s="142">
        <f>IFERROR(Q28/S28-1,"n/a")</f>
        <v>3.4352643255923914</v>
      </c>
      <c r="Y28" s="142">
        <f>IFERROR(Q28/T28-1,"n/a")</f>
        <v>756.4246894409938</v>
      </c>
      <c r="Z28" s="142">
        <f>IFERROR(Q28/U28-1,"n/a")</f>
        <v>0.75765082751090906</v>
      </c>
      <c r="AA28" s="143">
        <f>IFERROR(Q28/V28-1,"n/a")</f>
        <v>0.57132939895498436</v>
      </c>
      <c r="AB28" s="141">
        <f>AB14+AB17+AB20+AB23+AB26</f>
        <v>12668540</v>
      </c>
      <c r="AC28" s="141">
        <f>AC14+AC17+AC20+AC23+AC26</f>
        <v>7626669</v>
      </c>
      <c r="AD28" s="144">
        <f t="shared" si="7"/>
        <v>1552483</v>
      </c>
      <c r="AE28" s="144">
        <f t="shared" si="7"/>
        <v>1314158</v>
      </c>
      <c r="AF28" s="162">
        <f t="shared" si="7"/>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N33" sqref="N3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100</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39</v>
      </c>
      <c r="G9" s="253"/>
      <c r="H9" s="253"/>
      <c r="I9" s="253"/>
      <c r="J9" s="253"/>
      <c r="K9" s="253"/>
      <c r="L9" s="253"/>
      <c r="M9" s="253"/>
      <c r="N9" s="254"/>
      <c r="O9" s="252" t="s">
        <v>38</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229</v>
      </c>
      <c r="G13" s="130">
        <v>191</v>
      </c>
      <c r="H13" s="130">
        <v>172</v>
      </c>
      <c r="I13" s="130">
        <v>0</v>
      </c>
      <c r="J13" s="130">
        <v>200</v>
      </c>
      <c r="K13" s="71">
        <v>0.19895287958115193</v>
      </c>
      <c r="L13" s="71">
        <v>0.33139534883720922</v>
      </c>
      <c r="M13" s="71" t="s">
        <v>48</v>
      </c>
      <c r="N13" s="131">
        <v>0.14500000000000002</v>
      </c>
      <c r="O13" s="75">
        <v>1630</v>
      </c>
      <c r="P13" s="75">
        <v>1492</v>
      </c>
      <c r="Q13" s="75">
        <v>515</v>
      </c>
      <c r="R13" s="75">
        <v>551</v>
      </c>
      <c r="S13" s="75">
        <v>1584</v>
      </c>
      <c r="T13" s="71">
        <v>9.2493297587131318E-2</v>
      </c>
      <c r="U13" s="71">
        <v>2.1650485436893203</v>
      </c>
      <c r="V13" s="71">
        <v>1.958257713248639</v>
      </c>
      <c r="W13" s="131">
        <v>2.9040404040403978E-2</v>
      </c>
      <c r="X13" s="75">
        <v>1486</v>
      </c>
      <c r="Y13" s="75">
        <v>522</v>
      </c>
      <c r="Z13" s="75">
        <v>551</v>
      </c>
      <c r="AA13" s="231">
        <v>1591</v>
      </c>
      <c r="AB13" s="224"/>
      <c r="AC13" s="224"/>
    </row>
    <row r="14" spans="1:29" s="225" customFormat="1" ht="10.8">
      <c r="A14" s="224"/>
      <c r="B14" s="229"/>
      <c r="C14" s="190"/>
      <c r="D14" s="168" t="s">
        <v>20</v>
      </c>
      <c r="E14" s="189"/>
      <c r="F14" s="130">
        <v>666281</v>
      </c>
      <c r="G14" s="130">
        <v>518319</v>
      </c>
      <c r="H14" s="130">
        <v>253217</v>
      </c>
      <c r="I14" s="130">
        <v>0</v>
      </c>
      <c r="J14" s="130">
        <v>506611</v>
      </c>
      <c r="K14" s="71">
        <v>0.28546512861770457</v>
      </c>
      <c r="L14" s="71">
        <v>1.6312648834793873</v>
      </c>
      <c r="M14" s="71" t="s">
        <v>48</v>
      </c>
      <c r="N14" s="131">
        <v>0.31517278543103089</v>
      </c>
      <c r="O14" s="75">
        <v>5232537</v>
      </c>
      <c r="P14" s="75">
        <v>3575706</v>
      </c>
      <c r="Q14" s="75">
        <v>763201</v>
      </c>
      <c r="R14" s="75">
        <v>1092884</v>
      </c>
      <c r="S14" s="75">
        <v>4571076</v>
      </c>
      <c r="T14" s="71">
        <v>0.46335772571906086</v>
      </c>
      <c r="U14" s="71">
        <v>5.8560405450202504</v>
      </c>
      <c r="V14" s="71">
        <v>3.7878246913670619</v>
      </c>
      <c r="W14" s="131">
        <v>0.14470575418129128</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12</v>
      </c>
      <c r="G16" s="130">
        <v>6</v>
      </c>
      <c r="H16" s="130">
        <v>7</v>
      </c>
      <c r="I16" s="130">
        <v>6</v>
      </c>
      <c r="J16" s="130">
        <v>47</v>
      </c>
      <c r="K16" s="71">
        <v>1</v>
      </c>
      <c r="L16" s="71">
        <v>0.71428571428571419</v>
      </c>
      <c r="M16" s="71">
        <v>1</v>
      </c>
      <c r="N16" s="131">
        <v>-0.74468085106382986</v>
      </c>
      <c r="O16" s="75">
        <v>573</v>
      </c>
      <c r="P16" s="75">
        <v>554</v>
      </c>
      <c r="Q16" s="75">
        <v>204</v>
      </c>
      <c r="R16" s="75">
        <v>54</v>
      </c>
      <c r="S16" s="75">
        <v>593</v>
      </c>
      <c r="T16" s="71">
        <v>3.4296028880866469E-2</v>
      </c>
      <c r="U16" s="71">
        <v>1.8088235294117645</v>
      </c>
      <c r="V16" s="71">
        <v>9.6111111111111107</v>
      </c>
      <c r="W16" s="131">
        <v>-3.3726812816188834E-2</v>
      </c>
      <c r="X16" s="75">
        <v>572</v>
      </c>
      <c r="Y16" s="75">
        <v>202</v>
      </c>
      <c r="Z16" s="75">
        <v>54</v>
      </c>
      <c r="AA16" s="231">
        <v>586</v>
      </c>
      <c r="AB16" s="224"/>
      <c r="AC16" s="224"/>
    </row>
    <row r="17" spans="1:29" s="225" customFormat="1" ht="10.8">
      <c r="A17" s="224"/>
      <c r="B17" s="229"/>
      <c r="C17" s="190"/>
      <c r="D17" s="168" t="s">
        <v>20</v>
      </c>
      <c r="E17" s="189"/>
      <c r="F17" s="130">
        <v>30889</v>
      </c>
      <c r="G17" s="130">
        <v>22360</v>
      </c>
      <c r="H17" s="130">
        <v>13748</v>
      </c>
      <c r="I17" s="130">
        <v>2141</v>
      </c>
      <c r="J17" s="130">
        <v>55736</v>
      </c>
      <c r="K17" s="71">
        <v>0.38144007155635062</v>
      </c>
      <c r="L17" s="71">
        <v>1.2467995344777423</v>
      </c>
      <c r="M17" s="71">
        <v>13.427370387669313</v>
      </c>
      <c r="N17" s="131">
        <v>-0.44579804794028999</v>
      </c>
      <c r="O17" s="75">
        <v>1660685</v>
      </c>
      <c r="P17" s="75">
        <v>926352</v>
      </c>
      <c r="Q17" s="75">
        <v>302535</v>
      </c>
      <c r="R17" s="75">
        <v>70675</v>
      </c>
      <c r="S17" s="75">
        <v>1398533</v>
      </c>
      <c r="T17" s="71">
        <v>0.79271486432803084</v>
      </c>
      <c r="U17" s="71">
        <v>4.4892326507676801</v>
      </c>
      <c r="V17" s="71">
        <v>22.497488503714184</v>
      </c>
      <c r="W17" s="131">
        <v>0.18744784713696427</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8</v>
      </c>
      <c r="G19" s="130">
        <v>9</v>
      </c>
      <c r="H19" s="130">
        <v>3</v>
      </c>
      <c r="I19" s="130">
        <v>0</v>
      </c>
      <c r="J19" s="130">
        <v>10</v>
      </c>
      <c r="K19" s="71">
        <v>-0.11111111111111116</v>
      </c>
      <c r="L19" s="71">
        <v>1.6666666666666665</v>
      </c>
      <c r="M19" s="71" t="s">
        <v>48</v>
      </c>
      <c r="N19" s="131">
        <v>-0.19999999999999996</v>
      </c>
      <c r="O19" s="75">
        <v>708</v>
      </c>
      <c r="P19" s="75">
        <v>658</v>
      </c>
      <c r="Q19" s="75">
        <v>47</v>
      </c>
      <c r="R19" s="75">
        <v>10</v>
      </c>
      <c r="S19" s="75">
        <v>290</v>
      </c>
      <c r="T19" s="71">
        <v>7.5987841945288848E-2</v>
      </c>
      <c r="U19" s="71">
        <v>14.063829787234043</v>
      </c>
      <c r="V19" s="71">
        <v>69.8</v>
      </c>
      <c r="W19" s="131">
        <v>1.4413793103448276</v>
      </c>
      <c r="X19" s="75">
        <v>658</v>
      </c>
      <c r="Y19" s="75">
        <v>47</v>
      </c>
      <c r="Z19" s="75">
        <v>9</v>
      </c>
      <c r="AA19" s="231">
        <v>290</v>
      </c>
      <c r="AB19" s="224"/>
      <c r="AC19" s="224"/>
    </row>
    <row r="20" spans="1:29" s="225" customFormat="1" ht="10.8">
      <c r="A20" s="224"/>
      <c r="B20" s="229"/>
      <c r="C20" s="190"/>
      <c r="D20" s="168" t="s">
        <v>20</v>
      </c>
      <c r="E20" s="189"/>
      <c r="F20" s="130">
        <v>7403</v>
      </c>
      <c r="G20" s="130">
        <v>6763</v>
      </c>
      <c r="H20" s="130">
        <v>864</v>
      </c>
      <c r="I20" s="130">
        <v>0</v>
      </c>
      <c r="J20" s="130">
        <v>10787</v>
      </c>
      <c r="K20" s="71">
        <v>9.4632559515008152E-2</v>
      </c>
      <c r="L20" s="71">
        <v>7.5682870370370363</v>
      </c>
      <c r="M20" s="71" t="s">
        <v>48</v>
      </c>
      <c r="N20" s="131">
        <v>-0.31371094836377122</v>
      </c>
      <c r="O20" s="75">
        <v>1277526</v>
      </c>
      <c r="P20" s="75">
        <v>887495</v>
      </c>
      <c r="Q20" s="75">
        <v>17541</v>
      </c>
      <c r="R20" s="75">
        <v>10047</v>
      </c>
      <c r="S20" s="75">
        <v>585930</v>
      </c>
      <c r="T20" s="71">
        <v>0.43947402520577583</v>
      </c>
      <c r="U20" s="71">
        <v>71.830853429108942</v>
      </c>
      <c r="V20" s="71">
        <v>126.15497163332338</v>
      </c>
      <c r="W20" s="131">
        <v>1.1803389483385387</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128</v>
      </c>
      <c r="G22" s="130">
        <v>67</v>
      </c>
      <c r="H22" s="130">
        <v>25</v>
      </c>
      <c r="I22" s="130">
        <v>0</v>
      </c>
      <c r="J22" s="130">
        <v>20</v>
      </c>
      <c r="K22" s="71">
        <v>0.91044776119402981</v>
      </c>
      <c r="L22" s="71">
        <v>4.12</v>
      </c>
      <c r="M22" s="71" t="s">
        <v>48</v>
      </c>
      <c r="N22" s="131">
        <v>5.4</v>
      </c>
      <c r="O22" s="75">
        <v>1499</v>
      </c>
      <c r="P22" s="75">
        <v>890</v>
      </c>
      <c r="Q22" s="75">
        <v>283</v>
      </c>
      <c r="R22" s="75">
        <v>205</v>
      </c>
      <c r="S22" s="75">
        <v>1061</v>
      </c>
      <c r="T22" s="71">
        <v>0.68426966292134828</v>
      </c>
      <c r="U22" s="71">
        <v>4.2968197879858661</v>
      </c>
      <c r="V22" s="71">
        <v>6.3121951219512198</v>
      </c>
      <c r="W22" s="131">
        <v>0.41281809613572107</v>
      </c>
      <c r="X22" s="75">
        <v>895</v>
      </c>
      <c r="Y22" s="75">
        <v>283</v>
      </c>
      <c r="Z22" s="75">
        <v>43</v>
      </c>
      <c r="AA22" s="231">
        <v>827</v>
      </c>
      <c r="AB22" s="224"/>
      <c r="AC22" s="224"/>
    </row>
    <row r="23" spans="1:29" s="225" customFormat="1" ht="10.8">
      <c r="A23" s="224"/>
      <c r="B23" s="229"/>
      <c r="C23" s="190"/>
      <c r="D23" s="168" t="s">
        <v>20</v>
      </c>
      <c r="E23" s="189"/>
      <c r="F23" s="130">
        <v>383396</v>
      </c>
      <c r="G23" s="130">
        <v>215490</v>
      </c>
      <c r="H23" s="130">
        <v>39214</v>
      </c>
      <c r="I23" s="130">
        <v>0</v>
      </c>
      <c r="J23" s="130">
        <v>58943</v>
      </c>
      <c r="K23" s="71">
        <v>0.77918232864634085</v>
      </c>
      <c r="L23" s="71">
        <v>8.7770184117917065</v>
      </c>
      <c r="M23" s="71" t="s">
        <v>48</v>
      </c>
      <c r="N23" s="131">
        <v>5.5045213172047571</v>
      </c>
      <c r="O23" s="75">
        <v>4440466</v>
      </c>
      <c r="P23" s="75">
        <v>2157691</v>
      </c>
      <c r="Q23" s="75">
        <v>465109</v>
      </c>
      <c r="R23" s="75">
        <v>545974</v>
      </c>
      <c r="S23" s="75">
        <v>3220857</v>
      </c>
      <c r="T23" s="71">
        <v>1.0579712294299788</v>
      </c>
      <c r="U23" s="71">
        <v>8.5471513129180465</v>
      </c>
      <c r="V23" s="71">
        <v>7.1331089026217374</v>
      </c>
      <c r="W23" s="131">
        <v>0.37865977905880333</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0</v>
      </c>
      <c r="G25" s="130">
        <v>0</v>
      </c>
      <c r="H25" s="130">
        <v>0</v>
      </c>
      <c r="I25" s="130">
        <v>0</v>
      </c>
      <c r="J25" s="130">
        <v>0</v>
      </c>
      <c r="K25" s="71" t="s">
        <v>48</v>
      </c>
      <c r="L25" s="71" t="s">
        <v>48</v>
      </c>
      <c r="M25" s="71" t="s">
        <v>48</v>
      </c>
      <c r="N25" s="131" t="s">
        <v>48</v>
      </c>
      <c r="O25" s="75">
        <v>21</v>
      </c>
      <c r="P25" s="75">
        <v>9</v>
      </c>
      <c r="Q25" s="75">
        <v>0</v>
      </c>
      <c r="R25" s="75">
        <v>0</v>
      </c>
      <c r="S25" s="75">
        <v>16</v>
      </c>
      <c r="T25" s="71">
        <v>1.3333333333333335</v>
      </c>
      <c r="U25" s="71" t="s">
        <v>48</v>
      </c>
      <c r="V25" s="71" t="s">
        <v>48</v>
      </c>
      <c r="W25" s="131">
        <v>0.3125</v>
      </c>
      <c r="X25" s="75">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
        <v>48</v>
      </c>
      <c r="L26" s="71" t="s">
        <v>48</v>
      </c>
      <c r="M26" s="71" t="s">
        <v>48</v>
      </c>
      <c r="N26" s="131" t="s">
        <v>48</v>
      </c>
      <c r="O26" s="75">
        <v>38626</v>
      </c>
      <c r="P26" s="75">
        <v>15637</v>
      </c>
      <c r="Q26" s="75">
        <v>0</v>
      </c>
      <c r="R26" s="75">
        <v>0</v>
      </c>
      <c r="S26" s="75">
        <v>20248</v>
      </c>
      <c r="T26" s="71">
        <v>1.4701669118117286</v>
      </c>
      <c r="U26" s="71" t="s">
        <v>48</v>
      </c>
      <c r="V26" s="71" t="s">
        <v>48</v>
      </c>
      <c r="W26" s="131">
        <v>0.90764519952587919</v>
      </c>
      <c r="X26" s="75">
        <v>15637</v>
      </c>
      <c r="Y26" s="75">
        <v>0</v>
      </c>
      <c r="Z26" s="75">
        <v>0</v>
      </c>
      <c r="AA26" s="233">
        <v>20248</v>
      </c>
      <c r="AB26" s="224"/>
      <c r="AC26" s="224"/>
    </row>
    <row r="27" spans="1:29" s="225" customFormat="1" ht="11.4" thickBot="1">
      <c r="A27" s="224"/>
      <c r="B27" s="229"/>
      <c r="C27" s="198" t="s">
        <v>16</v>
      </c>
      <c r="D27" s="199"/>
      <c r="E27" s="200"/>
      <c r="F27" s="137">
        <v>377</v>
      </c>
      <c r="G27" s="137">
        <v>273</v>
      </c>
      <c r="H27" s="137">
        <v>207</v>
      </c>
      <c r="I27" s="137">
        <v>6</v>
      </c>
      <c r="J27" s="137">
        <v>277</v>
      </c>
      <c r="K27" s="138">
        <v>0.38095238095238093</v>
      </c>
      <c r="L27" s="138">
        <v>0.82125603864734309</v>
      </c>
      <c r="M27" s="138">
        <v>61.833333333333336</v>
      </c>
      <c r="N27" s="139">
        <v>0.36101083032490977</v>
      </c>
      <c r="O27" s="137">
        <v>4431</v>
      </c>
      <c r="P27" s="137">
        <v>3603</v>
      </c>
      <c r="Q27" s="137">
        <v>1049</v>
      </c>
      <c r="R27" s="137">
        <v>820</v>
      </c>
      <c r="S27" s="137">
        <v>3544</v>
      </c>
      <c r="T27" s="138">
        <v>0.22980849292256456</v>
      </c>
      <c r="U27" s="138">
        <v>3.2240228789323169</v>
      </c>
      <c r="V27" s="138">
        <v>4.4036585365853655</v>
      </c>
      <c r="W27" s="139">
        <v>0.25028216704288941</v>
      </c>
      <c r="X27" s="137">
        <v>3620</v>
      </c>
      <c r="Y27" s="140">
        <v>1054</v>
      </c>
      <c r="Z27" s="140">
        <v>657</v>
      </c>
      <c r="AA27" s="159">
        <v>3310</v>
      </c>
      <c r="AB27" s="224"/>
      <c r="AC27" s="224"/>
    </row>
    <row r="28" spans="1:29" s="225" customFormat="1" ht="12" thickTop="1" thickBot="1">
      <c r="A28" s="224"/>
      <c r="B28" s="229"/>
      <c r="C28" s="201" t="s">
        <v>17</v>
      </c>
      <c r="D28" s="202"/>
      <c r="E28" s="203"/>
      <c r="F28" s="141">
        <v>1087969</v>
      </c>
      <c r="G28" s="141">
        <v>762932</v>
      </c>
      <c r="H28" s="141">
        <v>307043</v>
      </c>
      <c r="I28" s="141">
        <v>2141</v>
      </c>
      <c r="J28" s="141">
        <v>632077</v>
      </c>
      <c r="K28" s="142">
        <v>0.42603665857507611</v>
      </c>
      <c r="L28" s="142">
        <v>2.5433766605980268</v>
      </c>
      <c r="M28" s="142">
        <v>507.1592713685194</v>
      </c>
      <c r="N28" s="143">
        <v>0.72126022620661723</v>
      </c>
      <c r="O28" s="141">
        <v>12649840</v>
      </c>
      <c r="P28" s="141">
        <v>7562881</v>
      </c>
      <c r="Q28" s="141">
        <v>1548386</v>
      </c>
      <c r="R28" s="141">
        <v>1719580</v>
      </c>
      <c r="S28" s="141">
        <v>9796644</v>
      </c>
      <c r="T28" s="142">
        <v>0.67262184873727349</v>
      </c>
      <c r="U28" s="142">
        <v>7.1696941202000026</v>
      </c>
      <c r="V28" s="142">
        <v>6.3563544586468792</v>
      </c>
      <c r="W28" s="143">
        <v>0.29124218456851136</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s="225" customFormat="1" ht="10.199999999999999">
      <c r="AC31" s="224"/>
    </row>
    <row r="32" spans="1:29" s="225" customFormat="1" ht="10.199999999999999">
      <c r="P32" s="245"/>
      <c r="Q32" s="245"/>
      <c r="R32" s="245"/>
      <c r="S32" s="245"/>
      <c r="AC32" s="224"/>
    </row>
    <row r="33" spans="3:29" ht="14.4">
      <c r="P33" s="220"/>
      <c r="Q33" s="220"/>
      <c r="R33" s="220"/>
      <c r="S33" s="220"/>
      <c r="AC33" s="10"/>
    </row>
    <row r="34" spans="3:29" ht="14.4">
      <c r="C34" s="248" t="s">
        <v>107</v>
      </c>
      <c r="D34" s="248"/>
      <c r="E34" s="248"/>
      <c r="F34" s="248"/>
      <c r="G34" s="248"/>
      <c r="H34" s="248"/>
      <c r="I34" s="248"/>
      <c r="J34" s="248"/>
      <c r="K34" s="248"/>
      <c r="L34" s="248"/>
      <c r="M34" s="248"/>
      <c r="N34" s="248"/>
      <c r="O34" s="248"/>
      <c r="P34" s="249"/>
      <c r="Q34" s="249"/>
      <c r="R34" s="220"/>
      <c r="S34" s="220"/>
      <c r="AC34" s="10"/>
    </row>
    <row r="35" spans="3:29" ht="14.4">
      <c r="P35" s="220"/>
      <c r="Q35" s="220"/>
      <c r="R35" s="220"/>
      <c r="S35" s="220"/>
      <c r="AC35" s="10"/>
    </row>
    <row r="36" spans="3:29" ht="14.4">
      <c r="AC36" s="10"/>
    </row>
    <row r="37" spans="3:29" ht="14.4">
      <c r="AC37" s="10"/>
    </row>
    <row r="38" spans="3:29" ht="14.4">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4" zoomScaleNormal="100" workbookViewId="0">
      <selection activeCell="F32" sqref="F32"/>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5.8867187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35</v>
      </c>
      <c r="G9" s="253"/>
      <c r="H9" s="253"/>
      <c r="I9" s="253"/>
      <c r="J9" s="253"/>
      <c r="K9" s="253"/>
      <c r="L9" s="253"/>
      <c r="M9" s="253"/>
      <c r="N9" s="254"/>
      <c r="O9" s="252" t="s">
        <v>36</v>
      </c>
      <c r="P9" s="253"/>
      <c r="Q9" s="253"/>
      <c r="R9" s="253"/>
      <c r="S9" s="253"/>
      <c r="T9" s="253"/>
      <c r="U9" s="253"/>
      <c r="V9" s="253"/>
      <c r="W9" s="253"/>
      <c r="X9" s="259"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235"/>
      <c r="X10" s="174"/>
      <c r="Y10" s="235"/>
      <c r="Z10" s="23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236" t="s">
        <v>92</v>
      </c>
      <c r="X11" s="237">
        <v>2022</v>
      </c>
      <c r="Y11" s="236">
        <v>2021</v>
      </c>
      <c r="Z11" s="238">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239"/>
      <c r="X12" s="190"/>
      <c r="Y12" s="239"/>
      <c r="Z12" s="239"/>
      <c r="AA12" s="189"/>
      <c r="AB12" s="224"/>
      <c r="AC12" s="224"/>
    </row>
    <row r="13" spans="1:29" s="225" customFormat="1" ht="10.8">
      <c r="A13" s="224"/>
      <c r="B13" s="229"/>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40">
        <v>1486</v>
      </c>
      <c r="Y13" s="75">
        <v>522</v>
      </c>
      <c r="Z13" s="75">
        <v>551</v>
      </c>
      <c r="AA13" s="231">
        <v>1591</v>
      </c>
      <c r="AB13" s="224"/>
      <c r="AC13" s="224"/>
    </row>
    <row r="14" spans="1:29" s="225" customFormat="1" ht="10.8">
      <c r="A14" s="224"/>
      <c r="B14" s="229"/>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40">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241"/>
      <c r="X15" s="242"/>
      <c r="Y15" s="49"/>
      <c r="Z15" s="49"/>
      <c r="AA15" s="232"/>
      <c r="AB15" s="224"/>
      <c r="AC15" s="224"/>
    </row>
    <row r="16" spans="1:29" s="225" customFormat="1" ht="10.8">
      <c r="A16" s="224"/>
      <c r="B16" s="229"/>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40">
        <v>572</v>
      </c>
      <c r="Y16" s="75">
        <v>202</v>
      </c>
      <c r="Z16" s="75">
        <v>54</v>
      </c>
      <c r="AA16" s="231">
        <v>586</v>
      </c>
      <c r="AB16" s="224"/>
      <c r="AC16" s="224"/>
    </row>
    <row r="17" spans="1:29" s="225" customFormat="1" ht="10.8">
      <c r="A17" s="224"/>
      <c r="B17" s="229"/>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40">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71"/>
      <c r="X18" s="242"/>
      <c r="Y18" s="49"/>
      <c r="Z18" s="49"/>
      <c r="AA18" s="232"/>
      <c r="AB18" s="224"/>
      <c r="AC18" s="224"/>
    </row>
    <row r="19" spans="1:29" s="225" customFormat="1" ht="10.8">
      <c r="A19" s="224"/>
      <c r="B19" s="229"/>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40">
        <v>658</v>
      </c>
      <c r="Y19" s="75">
        <v>47</v>
      </c>
      <c r="Z19" s="75">
        <v>9</v>
      </c>
      <c r="AA19" s="231">
        <v>290</v>
      </c>
      <c r="AB19" s="224"/>
      <c r="AC19" s="224"/>
    </row>
    <row r="20" spans="1:29" s="225" customFormat="1" ht="10.8">
      <c r="A20" s="224"/>
      <c r="B20" s="229"/>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40">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71"/>
      <c r="X21" s="242"/>
      <c r="Y21" s="49"/>
      <c r="Z21" s="49"/>
      <c r="AA21" s="232"/>
      <c r="AB21" s="224"/>
      <c r="AC21" s="224"/>
    </row>
    <row r="22" spans="1:29" s="225" customFormat="1" ht="10.8">
      <c r="A22" s="224"/>
      <c r="B22" s="229"/>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40">
        <v>895</v>
      </c>
      <c r="Y22" s="75">
        <v>283</v>
      </c>
      <c r="Z22" s="75">
        <v>43</v>
      </c>
      <c r="AA22" s="231">
        <v>827</v>
      </c>
      <c r="AB22" s="224"/>
      <c r="AC22" s="224"/>
    </row>
    <row r="23" spans="1:29" s="225" customFormat="1" ht="10.8">
      <c r="A23" s="224"/>
      <c r="B23" s="229"/>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40">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71"/>
      <c r="X24" s="242"/>
      <c r="Y24" s="49"/>
      <c r="Z24" s="49"/>
      <c r="AA24" s="232"/>
      <c r="AB24" s="224"/>
      <c r="AC24" s="224"/>
    </row>
    <row r="25" spans="1:29" s="225" customFormat="1" ht="10.8">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40">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43">
        <v>15637</v>
      </c>
      <c r="Y26" s="244">
        <v>0</v>
      </c>
      <c r="Z26" s="244">
        <v>0</v>
      </c>
      <c r="AA26" s="233">
        <v>20248</v>
      </c>
      <c r="AB26" s="224"/>
      <c r="AC26" s="224"/>
    </row>
    <row r="27" spans="1:29" s="225" customFormat="1" ht="11.4" thickBot="1">
      <c r="A27" s="224"/>
      <c r="B27" s="229"/>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C1" zoomScaleNormal="100" workbookViewId="0">
      <selection activeCell="A2" sqref="A2:XFD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32</v>
      </c>
      <c r="G9" s="253"/>
      <c r="H9" s="253"/>
      <c r="I9" s="253"/>
      <c r="J9" s="253"/>
      <c r="K9" s="253"/>
      <c r="L9" s="253"/>
      <c r="M9" s="253"/>
      <c r="N9" s="254"/>
      <c r="O9" s="252" t="s">
        <v>33</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0.8">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0.8">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0.8">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0.8">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0.8">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0.8">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0.8">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0.8">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0.8">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1.4"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27</v>
      </c>
      <c r="G9" s="253"/>
      <c r="H9" s="253"/>
      <c r="I9" s="253"/>
      <c r="J9" s="253"/>
      <c r="K9" s="253"/>
      <c r="L9" s="253"/>
      <c r="M9" s="253"/>
      <c r="N9" s="254"/>
      <c r="O9" s="252" t="s">
        <v>28</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0.8">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0.8">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0.8">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0.8">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0.8">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65</v>
      </c>
      <c r="G9" s="253"/>
      <c r="H9" s="253"/>
      <c r="I9" s="253"/>
      <c r="J9" s="253"/>
      <c r="K9" s="253"/>
      <c r="L9" s="253"/>
      <c r="M9" s="253"/>
      <c r="N9" s="254"/>
      <c r="O9" s="252" t="s">
        <v>66</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0.8">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0.8">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0.8">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0.8">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0.8">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3" t="s">
        <v>62</v>
      </c>
      <c r="G9" s="253"/>
      <c r="H9" s="253"/>
      <c r="I9" s="253"/>
      <c r="J9" s="253"/>
      <c r="K9" s="253"/>
      <c r="L9" s="253"/>
      <c r="M9" s="253"/>
      <c r="N9" s="254"/>
      <c r="O9" s="252" t="s">
        <v>63</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0.8">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0.8">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0.8">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0.8">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0.8">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1.4"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2"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3" t="s">
        <v>59</v>
      </c>
      <c r="G9" s="253"/>
      <c r="H9" s="253"/>
      <c r="I9" s="253"/>
      <c r="J9" s="253"/>
      <c r="K9" s="253"/>
      <c r="L9" s="253"/>
      <c r="M9" s="253"/>
      <c r="N9" s="254"/>
      <c r="O9" s="252" t="s">
        <v>60</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0.8">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0.8">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0.8">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0.8">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0.8">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1.4"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2"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3" t="s">
        <v>52</v>
      </c>
      <c r="G9" s="253"/>
      <c r="H9" s="253"/>
      <c r="I9" s="253"/>
      <c r="J9" s="253"/>
      <c r="K9" s="253"/>
      <c r="L9" s="253"/>
      <c r="M9" s="253"/>
      <c r="N9" s="254"/>
      <c r="O9" s="252" t="s">
        <v>53</v>
      </c>
      <c r="P9" s="253"/>
      <c r="Q9" s="253"/>
      <c r="R9" s="253"/>
      <c r="S9" s="253"/>
      <c r="T9" s="253"/>
      <c r="U9" s="253"/>
      <c r="V9" s="253"/>
      <c r="W9" s="254"/>
      <c r="X9" s="252" t="s">
        <v>25</v>
      </c>
      <c r="Y9" s="253"/>
      <c r="Z9" s="253"/>
      <c r="AA9" s="255"/>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3" t="s">
        <v>50</v>
      </c>
      <c r="G9" s="253"/>
      <c r="H9" s="253"/>
      <c r="I9" s="253"/>
      <c r="J9" s="253"/>
      <c r="K9" s="253"/>
      <c r="L9" s="253"/>
      <c r="M9" s="253"/>
      <c r="N9" s="254"/>
      <c r="O9" s="252" t="s">
        <v>51</v>
      </c>
      <c r="P9" s="253"/>
      <c r="Q9" s="253"/>
      <c r="R9" s="253"/>
      <c r="S9" s="253"/>
      <c r="T9" s="253"/>
      <c r="U9" s="253"/>
      <c r="V9" s="253"/>
      <c r="W9" s="254"/>
      <c r="X9" s="252" t="s">
        <v>25</v>
      </c>
      <c r="Y9" s="253"/>
      <c r="Z9" s="253"/>
      <c r="AA9" s="255"/>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25</v>
      </c>
      <c r="Y9" s="253"/>
      <c r="Z9" s="253"/>
      <c r="AA9" s="255"/>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81</v>
      </c>
      <c r="Y9" s="253"/>
      <c r="Z9" s="253"/>
      <c r="AA9" s="255"/>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X9" sqref="X9:AA9"/>
    </sheetView>
  </sheetViews>
  <sheetFormatPr defaultColWidth="0" defaultRowHeight="14.4" customHeight="1" zeroHeight="1"/>
  <cols>
    <col min="1" max="2" width="4.33203125" customWidth="1"/>
    <col min="3" max="3" width="3.6640625" customWidth="1"/>
    <col min="4" max="4" width="8.88671875" customWidth="1"/>
    <col min="5" max="5" width="10.664062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3" t="s">
        <v>43</v>
      </c>
      <c r="G9" s="253"/>
      <c r="H9" s="253"/>
      <c r="I9" s="253"/>
      <c r="J9" s="253"/>
      <c r="K9" s="253"/>
      <c r="L9" s="253"/>
      <c r="M9" s="253"/>
      <c r="N9" s="254"/>
      <c r="O9" s="252" t="s">
        <v>44</v>
      </c>
      <c r="P9" s="253"/>
      <c r="Q9" s="253"/>
      <c r="R9" s="253"/>
      <c r="S9" s="253"/>
      <c r="T9" s="253"/>
      <c r="U9" s="253"/>
      <c r="V9" s="253"/>
      <c r="W9" s="254"/>
      <c r="X9" s="252" t="s">
        <v>25</v>
      </c>
      <c r="Y9" s="253"/>
      <c r="Z9" s="253"/>
      <c r="AA9" s="255"/>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53" t="s">
        <v>41</v>
      </c>
      <c r="G9" s="253"/>
      <c r="H9" s="253"/>
      <c r="I9" s="253"/>
      <c r="J9" s="253"/>
      <c r="K9" s="253"/>
      <c r="L9" s="253"/>
      <c r="M9" s="253"/>
      <c r="N9" s="254"/>
      <c r="O9" s="252" t="s">
        <v>41</v>
      </c>
      <c r="P9" s="253"/>
      <c r="Q9" s="253"/>
      <c r="R9" s="253"/>
      <c r="S9" s="253"/>
      <c r="T9" s="253"/>
      <c r="U9" s="253"/>
      <c r="V9" s="253"/>
      <c r="W9" s="254"/>
      <c r="X9" s="252" t="s">
        <v>25</v>
      </c>
      <c r="Y9" s="253"/>
      <c r="Z9" s="253"/>
      <c r="AA9" s="255"/>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39</v>
      </c>
      <c r="G9" s="253"/>
      <c r="H9" s="253"/>
      <c r="I9" s="253"/>
      <c r="J9" s="253"/>
      <c r="K9" s="253"/>
      <c r="L9" s="254"/>
      <c r="M9" s="252" t="s">
        <v>38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35</v>
      </c>
      <c r="G9" s="253"/>
      <c r="H9" s="253"/>
      <c r="I9" s="253"/>
      <c r="J9" s="253"/>
      <c r="K9" s="253"/>
      <c r="L9" s="254"/>
      <c r="M9" s="252" t="s">
        <v>36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32</v>
      </c>
      <c r="G9" s="253"/>
      <c r="H9" s="253"/>
      <c r="I9" s="253"/>
      <c r="J9" s="253"/>
      <c r="K9" s="253"/>
      <c r="L9" s="254"/>
      <c r="M9" s="252" t="s">
        <v>33</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27</v>
      </c>
      <c r="G9" s="253"/>
      <c r="H9" s="253"/>
      <c r="I9" s="253"/>
      <c r="J9" s="253"/>
      <c r="K9" s="253"/>
      <c r="L9" s="254"/>
      <c r="M9" s="252" t="s">
        <v>28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65</v>
      </c>
      <c r="G9" s="253"/>
      <c r="H9" s="253"/>
      <c r="I9" s="253"/>
      <c r="J9" s="253"/>
      <c r="K9" s="253"/>
      <c r="L9" s="254"/>
      <c r="M9" s="252" t="s">
        <v>66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61" t="s">
        <v>62</v>
      </c>
      <c r="G9" s="261"/>
      <c r="H9" s="261"/>
      <c r="I9" s="261"/>
      <c r="J9" s="261"/>
      <c r="K9" s="261"/>
      <c r="L9" s="262"/>
      <c r="M9" s="260" t="s">
        <v>63</v>
      </c>
      <c r="N9" s="261"/>
      <c r="O9" s="261"/>
      <c r="P9" s="261"/>
      <c r="Q9" s="261"/>
      <c r="R9" s="261"/>
      <c r="S9" s="262"/>
      <c r="T9" s="260" t="s">
        <v>25</v>
      </c>
      <c r="U9" s="261"/>
      <c r="V9" s="263"/>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64" t="s">
        <v>59</v>
      </c>
      <c r="G6" s="264"/>
      <c r="H6" s="264"/>
      <c r="I6" s="264"/>
      <c r="J6" s="264"/>
      <c r="K6" s="264"/>
      <c r="L6" s="265"/>
      <c r="M6" s="266" t="s">
        <v>60</v>
      </c>
      <c r="N6" s="264"/>
      <c r="O6" s="264"/>
      <c r="P6" s="264"/>
      <c r="Q6" s="264"/>
      <c r="R6" s="264"/>
      <c r="S6" s="265"/>
      <c r="T6" s="266" t="s">
        <v>25</v>
      </c>
      <c r="U6" s="264"/>
      <c r="V6" s="264"/>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64" t="s">
        <v>52</v>
      </c>
      <c r="G6" s="264"/>
      <c r="H6" s="264"/>
      <c r="I6" s="264"/>
      <c r="J6" s="264"/>
      <c r="K6" s="264"/>
      <c r="L6" s="265"/>
      <c r="M6" s="266" t="s">
        <v>53</v>
      </c>
      <c r="N6" s="264"/>
      <c r="O6" s="264"/>
      <c r="P6" s="264"/>
      <c r="Q6" s="264"/>
      <c r="R6" s="264"/>
      <c r="S6" s="265"/>
      <c r="T6" s="266" t="s">
        <v>25</v>
      </c>
      <c r="U6" s="264"/>
      <c r="V6" s="264"/>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50</v>
      </c>
      <c r="G6" s="267"/>
      <c r="H6" s="267"/>
      <c r="I6" s="267"/>
      <c r="J6" s="267"/>
      <c r="K6" s="267"/>
      <c r="L6" s="262"/>
      <c r="M6" s="260" t="s">
        <v>51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13</v>
      </c>
      <c r="G6" s="267"/>
      <c r="H6" s="267"/>
      <c r="I6" s="267"/>
      <c r="J6" s="267"/>
      <c r="K6" s="267"/>
      <c r="L6" s="262"/>
      <c r="M6" s="260" t="s">
        <v>14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43</v>
      </c>
      <c r="G6" s="267"/>
      <c r="H6" s="267"/>
      <c r="I6" s="267"/>
      <c r="J6" s="267"/>
      <c r="K6" s="267"/>
      <c r="L6" s="262"/>
      <c r="M6" s="260" t="s">
        <v>44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41</v>
      </c>
      <c r="G6" s="267"/>
      <c r="H6" s="267"/>
      <c r="I6" s="267"/>
      <c r="J6" s="267"/>
      <c r="K6" s="267"/>
      <c r="L6" s="262"/>
      <c r="M6" s="260" t="s">
        <v>41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39</v>
      </c>
      <c r="G6" s="268"/>
      <c r="H6" s="268"/>
      <c r="I6" s="269"/>
      <c r="J6" s="270"/>
      <c r="K6" s="260" t="s">
        <v>38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35</v>
      </c>
      <c r="G6" s="268"/>
      <c r="H6" s="268"/>
      <c r="I6" s="269"/>
      <c r="J6" s="270"/>
      <c r="K6" s="260" t="s">
        <v>36</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32</v>
      </c>
      <c r="G6" s="268"/>
      <c r="H6" s="268"/>
      <c r="I6" s="269"/>
      <c r="J6" s="270"/>
      <c r="K6" s="260" t="s">
        <v>33</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I57"/>
  <sheetViews>
    <sheetView showGridLines="0" topLeftCell="K1" zoomScale="90" zoomScaleNormal="90" zoomScalePageLayoutView="40" workbookViewId="0">
      <selection activeCell="AH9" sqref="AH9"/>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2" width="10.109375" customWidth="1"/>
    <col min="23" max="23" width="7.6640625" bestFit="1" customWidth="1"/>
    <col min="24" max="30" width="7.6640625" customWidth="1"/>
    <col min="31" max="31" width="8.33203125" style="10" bestFit="1" customWidth="1"/>
    <col min="32" max="34" width="8.33203125" style="10" customWidth="1"/>
    <col min="35" max="35" width="8.33203125" style="10" bestFit="1" customWidth="1"/>
    <col min="36" max="50" width="0" style="10" hidden="1" customWidth="1"/>
    <col min="51" max="61" width="0" hidden="1" customWidth="1"/>
    <col min="62" max="16384" width="9.109375" hidden="1"/>
  </cols>
  <sheetData>
    <row r="1" spans="1:51" ht="14.4">
      <c r="A1" s="10"/>
      <c r="B1" s="10"/>
      <c r="C1" s="10"/>
      <c r="D1" s="10"/>
      <c r="E1" s="10"/>
      <c r="F1" s="204"/>
      <c r="G1" s="204"/>
      <c r="H1" s="204"/>
      <c r="I1" s="204"/>
      <c r="J1" s="204"/>
      <c r="K1" s="204"/>
      <c r="L1" s="204"/>
      <c r="M1" s="204"/>
      <c r="N1" s="204"/>
      <c r="O1" s="204"/>
      <c r="P1" s="204"/>
      <c r="Q1" s="204"/>
      <c r="R1" s="10"/>
      <c r="S1" s="10"/>
      <c r="T1" s="10"/>
      <c r="U1" s="10"/>
      <c r="V1" s="10"/>
      <c r="W1" s="10"/>
      <c r="X1" s="10"/>
      <c r="Y1" s="10"/>
      <c r="Z1" s="10"/>
      <c r="AA1" s="10"/>
      <c r="AB1" s="10"/>
      <c r="AC1" s="10"/>
      <c r="AD1" s="10"/>
    </row>
    <row r="2" spans="1:51" ht="18.600000000000001"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c r="Z2" s="223"/>
      <c r="AA2" s="223"/>
      <c r="AB2" s="223"/>
      <c r="AC2" s="223"/>
      <c r="AD2" s="223"/>
    </row>
    <row r="3" spans="1:51" ht="14.4">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c r="AA3" s="166"/>
      <c r="AB3" s="166"/>
      <c r="AC3" s="166"/>
      <c r="AD3" s="166"/>
    </row>
    <row r="4" spans="1:51" ht="16.2">
      <c r="A4" s="10"/>
      <c r="B4" s="167" t="s">
        <v>11</v>
      </c>
      <c r="C4" s="168"/>
      <c r="D4" s="165"/>
      <c r="E4" s="169" t="s">
        <v>116</v>
      </c>
      <c r="F4" s="205"/>
      <c r="G4" s="205"/>
      <c r="H4" s="205"/>
      <c r="I4" s="205"/>
      <c r="J4" s="205"/>
      <c r="K4" s="205"/>
      <c r="L4" s="205"/>
      <c r="M4" s="205"/>
      <c r="N4" s="205"/>
      <c r="O4" s="205"/>
      <c r="P4" s="205"/>
      <c r="Q4" s="205"/>
      <c r="R4" s="165"/>
      <c r="S4" s="165"/>
      <c r="T4" s="165"/>
      <c r="U4" s="165"/>
      <c r="V4" s="165"/>
      <c r="W4" s="165"/>
      <c r="X4" s="165"/>
      <c r="Y4" s="165"/>
      <c r="Z4" s="165"/>
      <c r="AA4" s="165"/>
      <c r="AB4" s="165"/>
      <c r="AC4" s="165"/>
      <c r="AD4" s="165"/>
    </row>
    <row r="5" spans="1:51" ht="14.4">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c r="AA5" s="165"/>
      <c r="AB5" s="165"/>
      <c r="AC5" s="165"/>
      <c r="AD5" s="165"/>
    </row>
    <row r="6" spans="1:51" ht="14.4">
      <c r="A6" s="10"/>
      <c r="B6" s="170"/>
      <c r="D6" s="165"/>
      <c r="E6" s="165"/>
      <c r="F6" s="205"/>
      <c r="G6" s="205"/>
      <c r="H6" s="205"/>
      <c r="I6" s="205"/>
      <c r="J6" s="205"/>
      <c r="K6" s="205"/>
      <c r="L6" s="205"/>
      <c r="M6" s="205"/>
      <c r="N6" s="205"/>
      <c r="O6" s="205"/>
      <c r="P6" s="205"/>
      <c r="Q6" s="205"/>
      <c r="R6" s="165"/>
      <c r="S6" s="165"/>
      <c r="T6" s="165"/>
      <c r="U6" s="165"/>
      <c r="V6" s="165"/>
      <c r="W6" s="165"/>
      <c r="X6" s="165"/>
      <c r="Y6" s="165"/>
      <c r="Z6" s="165"/>
      <c r="AA6" s="165"/>
      <c r="AB6" s="165"/>
      <c r="AC6" s="165"/>
      <c r="AD6" s="165"/>
    </row>
    <row r="7" spans="1:51"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c r="AA7" s="221">
        <v>2023</v>
      </c>
      <c r="AB7" s="221">
        <v>2023</v>
      </c>
      <c r="AC7" s="221">
        <v>2023</v>
      </c>
      <c r="AD7" s="221">
        <v>2024</v>
      </c>
      <c r="AE7" s="221">
        <v>2024</v>
      </c>
      <c r="AF7" s="221">
        <v>2024</v>
      </c>
      <c r="AG7" s="221">
        <v>2024</v>
      </c>
      <c r="AH7" s="221">
        <v>2024</v>
      </c>
      <c r="AI7" s="221">
        <v>2024</v>
      </c>
      <c r="AJ7" s="221">
        <v>2023</v>
      </c>
      <c r="AY7" s="10"/>
    </row>
    <row r="8" spans="1:51"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206" t="s">
        <v>35</v>
      </c>
      <c r="AC8" s="246" t="s">
        <v>39</v>
      </c>
      <c r="AD8" s="246" t="s">
        <v>41</v>
      </c>
      <c r="AE8" s="246" t="s">
        <v>43</v>
      </c>
      <c r="AF8" s="246" t="s">
        <v>13</v>
      </c>
      <c r="AG8" s="246" t="s">
        <v>50</v>
      </c>
      <c r="AH8" s="246" t="s">
        <v>52</v>
      </c>
      <c r="AI8" s="246" t="s">
        <v>59</v>
      </c>
      <c r="AJ8" s="206" t="s">
        <v>35</v>
      </c>
      <c r="AK8" s="124"/>
      <c r="AL8" s="124"/>
      <c r="AM8" s="124"/>
      <c r="AN8" s="124"/>
      <c r="AO8" s="124"/>
      <c r="AP8" s="124"/>
      <c r="AQ8" s="124"/>
      <c r="AR8" s="124"/>
      <c r="AS8" s="124"/>
      <c r="AT8" s="124"/>
      <c r="AU8" s="124"/>
      <c r="AV8" s="124"/>
      <c r="AW8" s="124"/>
      <c r="AX8" s="124"/>
      <c r="AY8" s="124"/>
    </row>
    <row r="9" spans="1:51"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c r="AA9" s="222">
        <v>1.18</v>
      </c>
      <c r="AB9" s="222">
        <v>0.99</v>
      </c>
      <c r="AC9" s="247">
        <v>1.05</v>
      </c>
      <c r="AD9" s="247">
        <v>1.07</v>
      </c>
      <c r="AE9" s="247">
        <v>1.07</v>
      </c>
      <c r="AF9" s="247">
        <v>1.08</v>
      </c>
      <c r="AG9" s="247">
        <v>1.06</v>
      </c>
      <c r="AH9" s="247">
        <v>1.04</v>
      </c>
      <c r="AI9" s="247">
        <v>1.0900000000000001</v>
      </c>
      <c r="AJ9" s="222">
        <v>0.99</v>
      </c>
      <c r="AY9" s="10"/>
    </row>
    <row r="10" spans="1:51" ht="23.4" customHeight="1">
      <c r="A10" s="10"/>
      <c r="B10" s="173"/>
      <c r="C10" s="213"/>
      <c r="D10" s="214"/>
      <c r="E10" s="214"/>
      <c r="F10" s="215"/>
      <c r="G10" s="215"/>
      <c r="H10" s="215"/>
      <c r="I10" s="215"/>
      <c r="J10" s="215"/>
      <c r="K10" s="215"/>
      <c r="L10" s="215"/>
      <c r="M10" s="215"/>
      <c r="N10" s="215"/>
      <c r="O10" s="215"/>
      <c r="P10" s="215"/>
      <c r="Q10" s="215"/>
    </row>
    <row r="11" spans="1:51" ht="20.25" customHeight="1">
      <c r="A11" s="10"/>
      <c r="B11" s="10"/>
      <c r="C11" s="216" t="s">
        <v>71</v>
      </c>
      <c r="D11" s="10"/>
      <c r="E11" s="10"/>
      <c r="O11" s="204"/>
      <c r="P11" s="204"/>
      <c r="Q11" s="204"/>
      <c r="R11" s="10"/>
    </row>
    <row r="12" spans="1:51" ht="18" customHeight="1">
      <c r="A12" s="10"/>
      <c r="B12" s="10"/>
      <c r="C12" s="216" t="s">
        <v>72</v>
      </c>
      <c r="D12" s="10"/>
      <c r="E12" s="10"/>
      <c r="O12" s="204"/>
      <c r="P12" s="204"/>
      <c r="Q12" s="204"/>
      <c r="R12" s="10"/>
    </row>
    <row r="13" spans="1:51" ht="26.7" hidden="1" customHeight="1"/>
    <row r="14" spans="1:51" ht="26.4" hidden="1" customHeight="1"/>
    <row r="15" spans="1:51" ht="26.4" hidden="1" customHeight="1"/>
    <row r="16" spans="1:51"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27</v>
      </c>
      <c r="G6" s="268"/>
      <c r="H6" s="268"/>
      <c r="I6" s="269"/>
      <c r="J6" s="270"/>
      <c r="K6" s="260" t="s">
        <v>28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tabSelected="1" zoomScale="95" zoomScaleNormal="75" workbookViewId="0"/>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45519</v>
      </c>
      <c r="AG3" s="166"/>
      <c r="AH3" s="10"/>
    </row>
    <row r="4" spans="1:34" ht="16.2">
      <c r="A4" s="10"/>
      <c r="B4" s="167" t="s">
        <v>11</v>
      </c>
      <c r="C4" s="168"/>
      <c r="D4" s="205" t="s">
        <v>62</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62</v>
      </c>
      <c r="G9" s="250"/>
      <c r="H9" s="250"/>
      <c r="I9" s="250"/>
      <c r="J9" s="250"/>
      <c r="K9" s="250"/>
      <c r="L9" s="250"/>
      <c r="M9" s="250"/>
      <c r="N9" s="250"/>
      <c r="O9" s="250"/>
      <c r="P9" s="251"/>
      <c r="Q9" s="252" t="s">
        <v>63</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171</v>
      </c>
      <c r="G13" s="136">
        <v>105</v>
      </c>
      <c r="H13" s="130">
        <v>84</v>
      </c>
      <c r="I13" s="130">
        <v>28</v>
      </c>
      <c r="J13" s="130">
        <v>0</v>
      </c>
      <c r="K13" s="130">
        <v>101</v>
      </c>
      <c r="L13" s="71">
        <f>IFERROR(F13/G13-1,"n/a")</f>
        <v>0.62857142857142856</v>
      </c>
      <c r="M13" s="71">
        <f>IFERROR(F13/H13-1,"n/a")</f>
        <v>1.0357142857142856</v>
      </c>
      <c r="N13" s="71">
        <f>IFERROR(F13/I13-1,"n/a")</f>
        <v>5.1071428571428568</v>
      </c>
      <c r="O13" s="71" t="str">
        <f>IFERROR(F13/J13-1,"n/a")</f>
        <v>n/a</v>
      </c>
      <c r="P13" s="131">
        <f>IFERROR(F13/K13-1,"n/a")</f>
        <v>0.69306930693069302</v>
      </c>
      <c r="Q13" s="75">
        <v>1372</v>
      </c>
      <c r="R13" s="75">
        <v>958</v>
      </c>
      <c r="S13" s="75">
        <v>910</v>
      </c>
      <c r="T13" s="75">
        <v>28</v>
      </c>
      <c r="U13" s="75">
        <v>551</v>
      </c>
      <c r="V13" s="75">
        <v>926</v>
      </c>
      <c r="W13" s="71">
        <f>IFERROR(Q13/R13-1,"n/a")</f>
        <v>0.43215031315240093</v>
      </c>
      <c r="X13" s="71">
        <f>IFERROR(Q13/S13-1,"n/a")</f>
        <v>0.50769230769230766</v>
      </c>
      <c r="Y13" s="71">
        <f>IFERROR(Q13/T13-1,"n/a")</f>
        <v>48</v>
      </c>
      <c r="Z13" s="71">
        <f>IFERROR(Q13/U13-1,"n/a")</f>
        <v>1.4900181488203268</v>
      </c>
      <c r="AA13" s="131">
        <f>IFERROR(Q13/V13-1,"n/a")</f>
        <v>0.48164146868250546</v>
      </c>
      <c r="AB13" s="75">
        <v>1630</v>
      </c>
      <c r="AC13" s="75">
        <v>1486</v>
      </c>
      <c r="AD13" s="75">
        <v>522</v>
      </c>
      <c r="AE13" s="75">
        <v>551</v>
      </c>
      <c r="AF13" s="231">
        <v>1591</v>
      </c>
      <c r="AG13" s="224"/>
      <c r="AH13" s="224"/>
    </row>
    <row r="14" spans="1:34" s="225" customFormat="1" ht="10.8">
      <c r="A14" s="224"/>
      <c r="B14" s="229"/>
      <c r="C14" s="190"/>
      <c r="D14" s="168" t="s">
        <v>20</v>
      </c>
      <c r="E14" s="189"/>
      <c r="F14" s="130">
        <v>639139</v>
      </c>
      <c r="G14" s="136">
        <v>396404</v>
      </c>
      <c r="H14" s="130">
        <v>292122</v>
      </c>
      <c r="I14" s="130">
        <v>30914</v>
      </c>
      <c r="J14" s="130">
        <v>0</v>
      </c>
      <c r="K14" s="130">
        <v>332464</v>
      </c>
      <c r="L14" s="71">
        <f>IFERROR(F14/G14-1,"n/a")</f>
        <v>0.61234245870374671</v>
      </c>
      <c r="M14" s="71">
        <f>IFERROR(F14/H14-1,"n/a")</f>
        <v>1.1879180616317839</v>
      </c>
      <c r="N14" s="71">
        <f>IFERROR(F14/I14-1,"n/a")</f>
        <v>19.674742834961506</v>
      </c>
      <c r="O14" s="71" t="str">
        <f>IFERROR(F14/J14-1,"n/a")</f>
        <v>n/a</v>
      </c>
      <c r="P14" s="131">
        <f>IFERROR(F14/K14-1,"n/a")</f>
        <v>0.92243069926367971</v>
      </c>
      <c r="Q14" s="75">
        <v>4575731</v>
      </c>
      <c r="R14" s="75">
        <v>3097466</v>
      </c>
      <c r="S14" s="75">
        <v>1836211</v>
      </c>
      <c r="T14" s="75">
        <v>30914</v>
      </c>
      <c r="U14" s="75">
        <v>1092884</v>
      </c>
      <c r="V14" s="75">
        <v>2783719</v>
      </c>
      <c r="W14" s="71">
        <f>IFERROR(Q14/R14-1,"n/a")</f>
        <v>0.47724979063531281</v>
      </c>
      <c r="X14" s="71">
        <f>IFERROR(Q14/S14-1,"n/a")</f>
        <v>1.4919418302145013</v>
      </c>
      <c r="Y14" s="71">
        <f>IFERROR(Q14/T14-1,"n/a")</f>
        <v>147.01484764184511</v>
      </c>
      <c r="Z14" s="71">
        <f>IFERROR(Q14/U14-1,"n/a")</f>
        <v>3.1868405064032412</v>
      </c>
      <c r="AA14" s="131">
        <f>IFERROR(Q14/V14-1,"n/a")</f>
        <v>0.64374744721000932</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93</v>
      </c>
      <c r="G16" s="134">
        <v>71</v>
      </c>
      <c r="H16" s="130">
        <v>62</v>
      </c>
      <c r="I16" s="130">
        <v>22</v>
      </c>
      <c r="J16" s="130">
        <v>0</v>
      </c>
      <c r="K16" s="130">
        <v>59</v>
      </c>
      <c r="L16" s="71">
        <f>IFERROR(F16/G16-1,"n/a")</f>
        <v>0.3098591549295775</v>
      </c>
      <c r="M16" s="71">
        <f>IFERROR(F16/H16-1,"n/a")</f>
        <v>0.5</v>
      </c>
      <c r="N16" s="71">
        <f>IFERROR(F16/I16-1,"n/a")</f>
        <v>3.2272727272727275</v>
      </c>
      <c r="O16" s="71" t="str">
        <f>IFERROR(F16/J16-1,"n/a")</f>
        <v>n/a</v>
      </c>
      <c r="P16" s="131">
        <f>IFERROR(F16/K16-1,"n/a")</f>
        <v>0.57627118644067798</v>
      </c>
      <c r="Q16" s="75">
        <v>385</v>
      </c>
      <c r="R16" s="75">
        <v>287</v>
      </c>
      <c r="S16" s="75">
        <v>314</v>
      </c>
      <c r="T16" s="75">
        <v>73</v>
      </c>
      <c r="U16" s="75">
        <v>10</v>
      </c>
      <c r="V16" s="75">
        <v>275</v>
      </c>
      <c r="W16" s="71">
        <f>IFERROR(Q16/R16-1,"n/a")</f>
        <v>0.34146341463414642</v>
      </c>
      <c r="X16" s="71">
        <f>IFERROR(Q16/S16-1,"n/a")</f>
        <v>0.22611464968152872</v>
      </c>
      <c r="Y16" s="71">
        <f>IFERROR(Q16/T16-1,"n/a")</f>
        <v>4.2739726027397262</v>
      </c>
      <c r="Z16" s="71">
        <f>IFERROR(Q16/U16-1,"n/a")</f>
        <v>37.5</v>
      </c>
      <c r="AA16" s="131">
        <f>IFERROR(Q16/V16-1,"n/a")</f>
        <v>0.39999999999999991</v>
      </c>
      <c r="AB16" s="75">
        <v>575</v>
      </c>
      <c r="AC16" s="75">
        <v>572</v>
      </c>
      <c r="AD16" s="75">
        <v>202</v>
      </c>
      <c r="AE16" s="75">
        <v>54</v>
      </c>
      <c r="AF16" s="231">
        <v>586</v>
      </c>
      <c r="AG16" s="224"/>
      <c r="AH16" s="224"/>
    </row>
    <row r="17" spans="1:34" s="225" customFormat="1" ht="10.8">
      <c r="A17" s="224"/>
      <c r="B17" s="229"/>
      <c r="C17" s="190"/>
      <c r="D17" s="168" t="s">
        <v>20</v>
      </c>
      <c r="E17" s="189"/>
      <c r="F17" s="130">
        <v>287135</v>
      </c>
      <c r="G17" s="134">
        <v>271757</v>
      </c>
      <c r="H17" s="130">
        <v>137630</v>
      </c>
      <c r="I17" s="130">
        <v>37562</v>
      </c>
      <c r="J17" s="130">
        <v>0</v>
      </c>
      <c r="K17" s="130">
        <v>174121</v>
      </c>
      <c r="L17" s="71">
        <f>IFERROR(F17/G17-1,"n/a")</f>
        <v>5.6587318817914456E-2</v>
      </c>
      <c r="M17" s="71">
        <f>IFERROR(F17/H17-1,"n/a")</f>
        <v>1.0862820605972536</v>
      </c>
      <c r="N17" s="71">
        <f>IFERROR(F17/I17-1,"n/a")</f>
        <v>6.6442947659869018</v>
      </c>
      <c r="O17" s="71" t="str">
        <f>IFERROR(F17/J17-1,"n/a")</f>
        <v>n/a</v>
      </c>
      <c r="P17" s="131">
        <f>IFERROR(F17/K17-1,"n/a")</f>
        <v>0.64905439320932001</v>
      </c>
      <c r="Q17" s="75">
        <v>1049043</v>
      </c>
      <c r="R17" s="75">
        <v>848135</v>
      </c>
      <c r="S17" s="75">
        <v>438192</v>
      </c>
      <c r="T17" s="75">
        <v>102629</v>
      </c>
      <c r="U17" s="75">
        <v>41113</v>
      </c>
      <c r="V17" s="75">
        <v>732624</v>
      </c>
      <c r="W17" s="71">
        <f>IFERROR(Q17/R17-1,"n/a")</f>
        <v>0.23688210013736022</v>
      </c>
      <c r="X17" s="71">
        <f>IFERROR(Q17/S17-1,"n/a")</f>
        <v>1.3940259064519664</v>
      </c>
      <c r="Y17" s="71">
        <f>IFERROR(Q17/T17-1,"n/a")</f>
        <v>9.2217014683958727</v>
      </c>
      <c r="Z17" s="71">
        <f>IFERROR(Q17/U17-1,"n/a")</f>
        <v>24.516089801279399</v>
      </c>
      <c r="AA17" s="131">
        <f>IFERROR(Q17/V17-1,"n/a")</f>
        <v>0.43189821791259919</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99</v>
      </c>
      <c r="G19" s="136">
        <v>93</v>
      </c>
      <c r="H19" s="130">
        <v>88</v>
      </c>
      <c r="I19" s="130">
        <v>3</v>
      </c>
      <c r="J19" s="130">
        <v>2</v>
      </c>
      <c r="K19" s="130">
        <v>50</v>
      </c>
      <c r="L19" s="71">
        <f>IFERROR(F19/G19-1,"n/a")</f>
        <v>6.4516129032258007E-2</v>
      </c>
      <c r="M19" s="71">
        <f>IFERROR(F19/H19-1,"n/a")</f>
        <v>0.125</v>
      </c>
      <c r="N19" s="71">
        <f>IFERROR(F19/I19-1,"n/a")</f>
        <v>32</v>
      </c>
      <c r="O19" s="71">
        <f>IFERROR(F19/J19-1,"n/a")</f>
        <v>48.5</v>
      </c>
      <c r="P19" s="131">
        <f>IFERROR(F19/K19-1,"n/a")</f>
        <v>0.98</v>
      </c>
      <c r="Q19" s="75">
        <v>365</v>
      </c>
      <c r="R19" s="75">
        <v>349</v>
      </c>
      <c r="S19" s="75">
        <v>317</v>
      </c>
      <c r="T19" s="75">
        <v>6</v>
      </c>
      <c r="U19" s="75">
        <v>5</v>
      </c>
      <c r="V19" s="75">
        <v>156</v>
      </c>
      <c r="W19" s="71">
        <f>IFERROR(Q19/R19-1,"n/a")</f>
        <v>4.5845272206303633E-2</v>
      </c>
      <c r="X19" s="71">
        <f>IFERROR(Q19/S19-1,"n/a")</f>
        <v>0.1514195583596214</v>
      </c>
      <c r="Y19" s="71">
        <f>IFERROR(Q19/T19-1,"n/a")</f>
        <v>59.833333333333336</v>
      </c>
      <c r="Z19" s="71">
        <f>IFERROR(Q19/U19-1,"n/a")</f>
        <v>72</v>
      </c>
      <c r="AA19" s="131">
        <f>IFERROR(Q19/V19-1,"n/a")</f>
        <v>1.3397435897435899</v>
      </c>
      <c r="AB19" s="75">
        <v>708</v>
      </c>
      <c r="AC19" s="75">
        <v>658</v>
      </c>
      <c r="AD19" s="75">
        <v>47</v>
      </c>
      <c r="AE19" s="75">
        <v>9</v>
      </c>
      <c r="AF19" s="231">
        <v>290</v>
      </c>
      <c r="AG19" s="224"/>
      <c r="AH19" s="224"/>
    </row>
    <row r="20" spans="1:34" s="225" customFormat="1" ht="10.8">
      <c r="A20" s="224"/>
      <c r="B20" s="229"/>
      <c r="C20" s="190"/>
      <c r="D20" s="168" t="s">
        <v>20</v>
      </c>
      <c r="E20" s="189"/>
      <c r="F20" s="130">
        <v>260849</v>
      </c>
      <c r="G20" s="136">
        <v>203881</v>
      </c>
      <c r="H20" s="130">
        <v>138433</v>
      </c>
      <c r="I20" s="130">
        <v>468</v>
      </c>
      <c r="J20" s="130">
        <v>6081</v>
      </c>
      <c r="K20" s="130">
        <v>97604</v>
      </c>
      <c r="L20" s="71">
        <f>IFERROR(F20/G20-1,"n/a")</f>
        <v>0.27941789573329534</v>
      </c>
      <c r="M20" s="71">
        <f>IFERROR(F20/H20-1,"n/a")</f>
        <v>0.88429781916161598</v>
      </c>
      <c r="N20" s="71">
        <f>IFERROR(F20/I20-1,"n/a")</f>
        <v>556.36965811965808</v>
      </c>
      <c r="O20" s="71">
        <f>IFERROR(F20/J20-1,"n/a")</f>
        <v>41.895740832099982</v>
      </c>
      <c r="P20" s="131">
        <f>IFERROR(F20/K20-1,"n/a")</f>
        <v>1.6725236670628254</v>
      </c>
      <c r="Q20" s="75">
        <v>735482</v>
      </c>
      <c r="R20" s="75">
        <v>597661</v>
      </c>
      <c r="S20" s="75">
        <v>381024</v>
      </c>
      <c r="T20" s="75">
        <v>468</v>
      </c>
      <c r="U20" s="75">
        <v>10047</v>
      </c>
      <c r="V20" s="75">
        <v>284386</v>
      </c>
      <c r="W20" s="71">
        <f>IFERROR(Q20/R20-1,"n/a")</f>
        <v>0.23060062476889076</v>
      </c>
      <c r="X20" s="71">
        <f>IFERROR(Q20/S20-1,"n/a")</f>
        <v>0.93027735785672294</v>
      </c>
      <c r="Y20" s="71">
        <f>IFERROR(Q20/T20-1,"n/a")</f>
        <v>1570.5427350427351</v>
      </c>
      <c r="Z20" s="71">
        <f>IFERROR(Q20/U20-1,"n/a")</f>
        <v>72.204140539464518</v>
      </c>
      <c r="AA20" s="131">
        <f>IFERROR(Q20/V20-1,"n/a")</f>
        <v>1.5862102916458616</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78</v>
      </c>
      <c r="G22" s="134">
        <v>81</v>
      </c>
      <c r="H22" s="130">
        <v>74</v>
      </c>
      <c r="I22" s="130">
        <v>10</v>
      </c>
      <c r="J22" s="130">
        <v>0</v>
      </c>
      <c r="K22" s="130">
        <v>68</v>
      </c>
      <c r="L22" s="71">
        <f>IFERROR(F22/G22-1,"n/a")</f>
        <v>-3.703703703703709E-2</v>
      </c>
      <c r="M22" s="71">
        <f>IFERROR(F22/H22-1,"n/a")</f>
        <v>5.4054054054053946E-2</v>
      </c>
      <c r="N22" s="71">
        <f>IFERROR(F22/I22-1,"n/a")</f>
        <v>6.8</v>
      </c>
      <c r="O22" s="71" t="str">
        <f>IFERROR(F22/J22-1,"n/a")</f>
        <v>n/a</v>
      </c>
      <c r="P22" s="131">
        <f>IFERROR(F22/K22-1,"n/a")</f>
        <v>0.14705882352941169</v>
      </c>
      <c r="Q22" s="75">
        <v>774</v>
      </c>
      <c r="R22" s="75">
        <v>777</v>
      </c>
      <c r="S22" s="75">
        <v>403</v>
      </c>
      <c r="T22" s="75">
        <v>14</v>
      </c>
      <c r="U22" s="75">
        <v>43</v>
      </c>
      <c r="V22" s="75">
        <v>430</v>
      </c>
      <c r="W22" s="71">
        <f>IFERROR(Q22/R22-1,"n/a")</f>
        <v>-3.8610038610038533E-3</v>
      </c>
      <c r="X22" s="71">
        <f>IFERROR(Q22/S22-1,"n/a")</f>
        <v>0.92059553349875922</v>
      </c>
      <c r="Y22" s="71">
        <f>IFERROR(Q22/T22-1,"n/a")</f>
        <v>54.285714285714285</v>
      </c>
      <c r="Z22" s="71">
        <f>IFERROR(Q22/U22-1,"n/a")</f>
        <v>17</v>
      </c>
      <c r="AA22" s="131">
        <f>IFERROR(Q22/V22-1,"n/a")</f>
        <v>0.8</v>
      </c>
      <c r="AB22" s="75">
        <v>1500</v>
      </c>
      <c r="AC22" s="75">
        <v>895</v>
      </c>
      <c r="AD22" s="75">
        <v>283</v>
      </c>
      <c r="AE22" s="75">
        <v>43</v>
      </c>
      <c r="AF22" s="231">
        <v>827</v>
      </c>
      <c r="AG22" s="224"/>
      <c r="AH22" s="224"/>
    </row>
    <row r="23" spans="1:34" s="225" customFormat="1" ht="10.8">
      <c r="A23" s="224"/>
      <c r="B23" s="229"/>
      <c r="C23" s="190"/>
      <c r="D23" s="168" t="s">
        <v>20</v>
      </c>
      <c r="E23" s="189"/>
      <c r="F23" s="130">
        <v>391649</v>
      </c>
      <c r="G23" s="136">
        <v>393561</v>
      </c>
      <c r="H23" s="130">
        <v>283525</v>
      </c>
      <c r="I23" s="130">
        <v>23553</v>
      </c>
      <c r="J23" s="130">
        <v>0</v>
      </c>
      <c r="K23" s="130">
        <v>261197</v>
      </c>
      <c r="L23" s="71">
        <f>IFERROR(F23/G23-1,"n/a")</f>
        <v>-4.8582049542510441E-3</v>
      </c>
      <c r="M23" s="71">
        <f>IFERROR(F23/H23-1,"n/a")</f>
        <v>0.38135614143373608</v>
      </c>
      <c r="N23" s="71">
        <f>IFERROR(F23/I23-1,"n/a")</f>
        <v>15.628412516452258</v>
      </c>
      <c r="O23" s="71" t="str">
        <f>IFERROR(F23/J23-1,"n/a")</f>
        <v>n/a</v>
      </c>
      <c r="P23" s="131">
        <f>IFERROR(F23/K23-1,"n/a")</f>
        <v>0.49943912066371365</v>
      </c>
      <c r="Q23" s="75">
        <v>2549055</v>
      </c>
      <c r="R23" s="75">
        <v>2307313</v>
      </c>
      <c r="S23" s="75">
        <v>825612</v>
      </c>
      <c r="T23" s="75">
        <v>28476</v>
      </c>
      <c r="U23" s="75">
        <v>140552</v>
      </c>
      <c r="V23" s="75">
        <v>1301649</v>
      </c>
      <c r="W23" s="71">
        <f>IFERROR(Q23/R23-1,"n/a")</f>
        <v>0.10477208770548252</v>
      </c>
      <c r="X23" s="71">
        <f>IFERROR(Q23/S23-1,"n/a")</f>
        <v>2.0874732925393524</v>
      </c>
      <c r="Y23" s="71">
        <f>IFERROR(Q23/T23-1,"n/a")</f>
        <v>88.515908133164771</v>
      </c>
      <c r="Z23" s="71">
        <f>IFERROR(Q23/U23-1,"n/a")</f>
        <v>17.136027946952019</v>
      </c>
      <c r="AA23" s="131">
        <f>IFERROR(Q23/V23-1,"n/a")</f>
        <v>0.9583274753793074</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4</v>
      </c>
      <c r="G25" s="130">
        <v>3</v>
      </c>
      <c r="H25" s="130">
        <v>3</v>
      </c>
      <c r="I25" s="130">
        <v>0</v>
      </c>
      <c r="J25" s="130">
        <v>0</v>
      </c>
      <c r="K25" s="130">
        <v>3</v>
      </c>
      <c r="L25" s="71">
        <f>IFERROR(F25/G25-1,"n/a")</f>
        <v>0.33333333333333326</v>
      </c>
      <c r="M25" s="71">
        <f>IFERROR(F25/H25-1,"n/a")</f>
        <v>0.33333333333333326</v>
      </c>
      <c r="N25" s="71" t="str">
        <f>IFERROR(F25/I25-1,"n/a")</f>
        <v>n/a</v>
      </c>
      <c r="O25" s="71" t="str">
        <f>IFERROR(F25/J25-1,"n/a")</f>
        <v>n/a</v>
      </c>
      <c r="P25" s="131">
        <f>IFERROR(F25/K25-1,"n/a")</f>
        <v>0.33333333333333326</v>
      </c>
      <c r="Q25" s="75">
        <v>9</v>
      </c>
      <c r="R25" s="75">
        <v>11</v>
      </c>
      <c r="S25" s="75">
        <v>5</v>
      </c>
      <c r="T25" s="75">
        <v>0</v>
      </c>
      <c r="U25" s="75">
        <v>0</v>
      </c>
      <c r="V25" s="75">
        <v>11</v>
      </c>
      <c r="W25" s="71">
        <f>IFERROR(Q25/R25-1,"n/a")</f>
        <v>-0.18181818181818177</v>
      </c>
      <c r="X25" s="71">
        <f>IFERROR(Q25/S25-1,"n/a")</f>
        <v>0.8</v>
      </c>
      <c r="Y25" s="71" t="str">
        <f>IFERROR(Q25/T25-1,"n/a")</f>
        <v>n/a</v>
      </c>
      <c r="Z25" s="71" t="str">
        <f>IFERROR(Q25/U25-1,"n/a")</f>
        <v>n/a</v>
      </c>
      <c r="AA25" s="131">
        <f>IFERROR(Q25/V25-1,"n/a")</f>
        <v>-0.18181818181818177</v>
      </c>
      <c r="AB25" s="75">
        <v>21</v>
      </c>
      <c r="AC25" s="75">
        <v>9</v>
      </c>
      <c r="AD25" s="75">
        <v>0</v>
      </c>
      <c r="AE25" s="75">
        <v>0</v>
      </c>
      <c r="AF25" s="231">
        <v>16</v>
      </c>
      <c r="AG25" s="224"/>
      <c r="AH25" s="224"/>
    </row>
    <row r="26" spans="1:34" s="225" customFormat="1" ht="10.8">
      <c r="A26" s="224"/>
      <c r="B26" s="229"/>
      <c r="C26" s="190"/>
      <c r="D26" s="168" t="s">
        <v>20</v>
      </c>
      <c r="E26" s="189"/>
      <c r="F26" s="130">
        <v>15059</v>
      </c>
      <c r="G26" s="130">
        <v>6188</v>
      </c>
      <c r="H26" s="130">
        <v>5526</v>
      </c>
      <c r="I26" s="130">
        <v>0</v>
      </c>
      <c r="J26" s="130">
        <v>0</v>
      </c>
      <c r="K26" s="130">
        <v>3523</v>
      </c>
      <c r="L26" s="71">
        <f>IFERROR(F26/G26-1,"n/a")</f>
        <v>1.4335811247575951</v>
      </c>
      <c r="M26" s="71">
        <f>IFERROR(F26/H26-1,"n/a")</f>
        <v>1.7251176257690917</v>
      </c>
      <c r="N26" s="71" t="str">
        <f>IFERROR(F26/I26-1,"n/a")</f>
        <v>n/a</v>
      </c>
      <c r="O26" s="71" t="str">
        <f>IFERROR(F26/J26-1,"n/a")</f>
        <v>n/a</v>
      </c>
      <c r="P26" s="131">
        <f>IFERROR(F26/K26-1,"n/a")</f>
        <v>3.2744819755889862</v>
      </c>
      <c r="Q26" s="75">
        <v>33718</v>
      </c>
      <c r="R26" s="75">
        <v>19775</v>
      </c>
      <c r="S26" s="75">
        <v>8677</v>
      </c>
      <c r="T26" s="75">
        <v>0</v>
      </c>
      <c r="U26" s="75">
        <v>0</v>
      </c>
      <c r="V26" s="75">
        <v>13750</v>
      </c>
      <c r="W26" s="71">
        <f>IFERROR(Q26/R26-1,"n/a")</f>
        <v>0.70508217446270538</v>
      </c>
      <c r="X26" s="71">
        <f>IFERROR(Q26/S26-1,"n/a")</f>
        <v>2.88590526679728</v>
      </c>
      <c r="Y26" s="71" t="str">
        <f>IFERROR(Q26/T26-1,"n/a")</f>
        <v>n/a</v>
      </c>
      <c r="Z26" s="71" t="str">
        <f>IFERROR(Q26/U26-1,"n/a")</f>
        <v>n/a</v>
      </c>
      <c r="AA26" s="131">
        <f>IFERROR(Q26/V26-1,"n/a")</f>
        <v>1.4522181818181816</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445</v>
      </c>
      <c r="G27" s="137">
        <f t="shared" si="0"/>
        <v>353</v>
      </c>
      <c r="H27" s="137">
        <f t="shared" si="0"/>
        <v>311</v>
      </c>
      <c r="I27" s="137">
        <f t="shared" si="0"/>
        <v>63</v>
      </c>
      <c r="J27" s="137">
        <f t="shared" si="0"/>
        <v>2</v>
      </c>
      <c r="K27" s="137">
        <f t="shared" si="0"/>
        <v>281</v>
      </c>
      <c r="L27" s="138">
        <f>IFERROR(F27/G27-1,"n/a")</f>
        <v>0.26062322946175631</v>
      </c>
      <c r="M27" s="138">
        <f>IFERROR(F27/H27-1,"n/a")</f>
        <v>0.43086816720257226</v>
      </c>
      <c r="N27" s="138">
        <f>IFERROR(F27/I27-1,"n/a")</f>
        <v>6.0634920634920633</v>
      </c>
      <c r="O27" s="138">
        <f>IFERROR(F27/J27-1,"n/a")</f>
        <v>221.5</v>
      </c>
      <c r="P27" s="139">
        <f>IFERROR(F27/K27-1,"n/a")</f>
        <v>0.58362989323843406</v>
      </c>
      <c r="Q27" s="137">
        <f t="shared" ref="Q27:V28" si="1">Q13+Q16+Q19+Q22+Q25</f>
        <v>2905</v>
      </c>
      <c r="R27" s="137">
        <f t="shared" si="1"/>
        <v>2382</v>
      </c>
      <c r="S27" s="137">
        <f t="shared" si="1"/>
        <v>1949</v>
      </c>
      <c r="T27" s="137">
        <f t="shared" si="1"/>
        <v>121</v>
      </c>
      <c r="U27" s="137">
        <f t="shared" si="1"/>
        <v>609</v>
      </c>
      <c r="V27" s="137">
        <f t="shared" si="1"/>
        <v>1798</v>
      </c>
      <c r="W27" s="138">
        <f>IFERROR(Q27/R27-1,"n/a")</f>
        <v>0.21956339210747267</v>
      </c>
      <c r="X27" s="138">
        <f>IFERROR(Q27/S27-1,"n/a")</f>
        <v>0.49050795279630588</v>
      </c>
      <c r="Y27" s="138">
        <f>IFERROR(Q27/T27-1,"n/a")</f>
        <v>23.008264462809919</v>
      </c>
      <c r="Z27" s="138">
        <f>IFERROR(Q27/U27-1,"n/a")</f>
        <v>3.7701149425287355</v>
      </c>
      <c r="AA27" s="139">
        <f>IFERROR(Q27/V27-1,"n/a")</f>
        <v>0.61568409343715236</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1593831</v>
      </c>
      <c r="G28" s="141">
        <f t="shared" si="0"/>
        <v>1271791</v>
      </c>
      <c r="H28" s="141">
        <f t="shared" si="0"/>
        <v>857236</v>
      </c>
      <c r="I28" s="141">
        <f t="shared" si="0"/>
        <v>92497</v>
      </c>
      <c r="J28" s="141">
        <f t="shared" si="0"/>
        <v>6081</v>
      </c>
      <c r="K28" s="141">
        <f t="shared" si="0"/>
        <v>868909</v>
      </c>
      <c r="L28" s="142">
        <f>IFERROR(F28/G28-1,"n/a")</f>
        <v>0.25321770636842067</v>
      </c>
      <c r="M28" s="142">
        <f>IFERROR(F28/H28-1,"n/a")</f>
        <v>0.85926745960272322</v>
      </c>
      <c r="N28" s="142">
        <f>IFERROR(F28/I28-1,"n/a")</f>
        <v>16.231164253975805</v>
      </c>
      <c r="O28" s="142">
        <f>IFERROR(F28/J28-1,"n/a")</f>
        <v>261.10014800197337</v>
      </c>
      <c r="P28" s="143">
        <f>IFERROR(F28/K28-1,"n/a")</f>
        <v>0.83428989687067356</v>
      </c>
      <c r="Q28" s="141">
        <f t="shared" si="1"/>
        <v>8943029</v>
      </c>
      <c r="R28" s="141">
        <f t="shared" si="1"/>
        <v>6870350</v>
      </c>
      <c r="S28" s="141">
        <f t="shared" si="1"/>
        <v>3489716</v>
      </c>
      <c r="T28" s="141">
        <f t="shared" si="1"/>
        <v>162487</v>
      </c>
      <c r="U28" s="141">
        <f t="shared" si="1"/>
        <v>1284596</v>
      </c>
      <c r="V28" s="141">
        <f t="shared" si="1"/>
        <v>5116128</v>
      </c>
      <c r="W28" s="142">
        <f>IFERROR(Q28/R28-1,"n/a")</f>
        <v>0.30168463033178794</v>
      </c>
      <c r="X28" s="142">
        <f>IFERROR(Q28/S28-1,"n/a")</f>
        <v>1.5626810319235145</v>
      </c>
      <c r="Y28" s="142">
        <f>IFERROR(Q28/T28-1,"n/a")</f>
        <v>54.038427689599786</v>
      </c>
      <c r="Z28" s="142">
        <f>IFERROR(Q28/U28-1,"n/a")</f>
        <v>5.9617443927896394</v>
      </c>
      <c r="AA28" s="143">
        <f>IFERROR(Q28/V28-1,"n/a")</f>
        <v>0.74800728206956513</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95" zoomScaleNormal="75" workbookViewId="0">
      <selection activeCell="B2" sqref="B2:E2"/>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45488</v>
      </c>
      <c r="AG3" s="166"/>
      <c r="AH3" s="10"/>
    </row>
    <row r="4" spans="1:34" ht="16.2">
      <c r="A4" s="10"/>
      <c r="B4" s="167" t="s">
        <v>11</v>
      </c>
      <c r="C4" s="168"/>
      <c r="D4" s="205" t="s">
        <v>59</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tr">
        <f>D4</f>
        <v>Haziran</v>
      </c>
      <c r="G9" s="250"/>
      <c r="H9" s="250"/>
      <c r="I9" s="250"/>
      <c r="J9" s="250"/>
      <c r="K9" s="250"/>
      <c r="L9" s="250"/>
      <c r="M9" s="250"/>
      <c r="N9" s="250"/>
      <c r="O9" s="250"/>
      <c r="P9" s="251"/>
      <c r="Q9" s="252" t="s">
        <v>60</v>
      </c>
      <c r="R9" s="253"/>
      <c r="S9" s="253"/>
      <c r="T9" s="253"/>
      <c r="U9" s="253"/>
      <c r="V9" s="253"/>
      <c r="W9" s="253"/>
      <c r="X9" s="253"/>
      <c r="Y9" s="253"/>
      <c r="Z9" s="253"/>
      <c r="AA9" s="254"/>
      <c r="AB9" s="252" t="s">
        <v>118</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152</v>
      </c>
      <c r="G13" s="136">
        <v>95</v>
      </c>
      <c r="H13" s="130">
        <v>77</v>
      </c>
      <c r="I13" s="130">
        <v>0</v>
      </c>
      <c r="J13" s="130">
        <v>0</v>
      </c>
      <c r="K13" s="130">
        <v>90</v>
      </c>
      <c r="L13" s="71">
        <f>IFERROR(F13/G13-1,"n/a")</f>
        <v>0.60000000000000009</v>
      </c>
      <c r="M13" s="71">
        <f>IFERROR(F13/H13-1,"n/a")</f>
        <v>0.97402597402597402</v>
      </c>
      <c r="N13" s="71" t="str">
        <f>IFERROR(F13/I13-1,"n/a")</f>
        <v>n/a</v>
      </c>
      <c r="O13" s="71" t="str">
        <f>IFERROR(F13/J13-1,"n/a")</f>
        <v>n/a</v>
      </c>
      <c r="P13" s="131">
        <f>IFERROR(F13/K13-1,"n/a")</f>
        <v>0.68888888888888888</v>
      </c>
      <c r="Q13" s="75">
        <v>1201</v>
      </c>
      <c r="R13" s="75">
        <v>853</v>
      </c>
      <c r="S13" s="75">
        <v>826</v>
      </c>
      <c r="T13" s="75">
        <v>0</v>
      </c>
      <c r="U13" s="75">
        <v>551</v>
      </c>
      <c r="V13" s="75">
        <v>825</v>
      </c>
      <c r="W13" s="71">
        <f>IFERROR(Q13/R13-1,"n/a")</f>
        <v>0.40797186400937857</v>
      </c>
      <c r="X13" s="71">
        <f>IFERROR(Q13/S13-1,"n/a")</f>
        <v>0.45399515738498786</v>
      </c>
      <c r="Y13" s="71" t="str">
        <f>IFERROR(Q13/T13-1,"n/a")</f>
        <v>n/a</v>
      </c>
      <c r="Z13" s="71">
        <f>IFERROR(Q13/U13-1,"n/a")</f>
        <v>1.1796733212341199</v>
      </c>
      <c r="AA13" s="131">
        <f>IFERROR(Q13/V13-1,"n/a")</f>
        <v>0.45575757575757581</v>
      </c>
      <c r="AB13" s="75">
        <v>1630</v>
      </c>
      <c r="AC13" s="75">
        <v>1486</v>
      </c>
      <c r="AD13" s="75">
        <v>522</v>
      </c>
      <c r="AE13" s="75">
        <v>551</v>
      </c>
      <c r="AF13" s="231">
        <v>1591</v>
      </c>
      <c r="AG13" s="224"/>
      <c r="AH13" s="224"/>
    </row>
    <row r="14" spans="1:34" s="225" customFormat="1" ht="10.8">
      <c r="A14" s="224"/>
      <c r="B14" s="229"/>
      <c r="C14" s="190"/>
      <c r="D14" s="168" t="s">
        <v>20</v>
      </c>
      <c r="E14" s="189"/>
      <c r="F14" s="130">
        <v>555086</v>
      </c>
      <c r="G14" s="136">
        <v>359885</v>
      </c>
      <c r="H14" s="130">
        <v>251675</v>
      </c>
      <c r="I14" s="130">
        <v>0</v>
      </c>
      <c r="J14" s="130">
        <v>0</v>
      </c>
      <c r="K14" s="130">
        <v>303053</v>
      </c>
      <c r="L14" s="71">
        <f>IFERROR(F14/G14-1,"n/a")</f>
        <v>0.54239826611278597</v>
      </c>
      <c r="M14" s="71">
        <f>IFERROR(F14/H14-1,"n/a")</f>
        <v>1.2055667030893016</v>
      </c>
      <c r="N14" s="71" t="str">
        <f>IFERROR(F14/I14-1,"n/a")</f>
        <v>n/a</v>
      </c>
      <c r="O14" s="71" t="str">
        <f>IFERROR(F14/J14-1,"n/a")</f>
        <v>n/a</v>
      </c>
      <c r="P14" s="131">
        <f>IFERROR(F14/K14-1,"n/a")</f>
        <v>0.83164660966893589</v>
      </c>
      <c r="Q14" s="75">
        <v>3936592</v>
      </c>
      <c r="R14" s="75">
        <v>2701062</v>
      </c>
      <c r="S14" s="75">
        <v>1544089</v>
      </c>
      <c r="T14" s="75">
        <v>0</v>
      </c>
      <c r="U14" s="75">
        <v>1092884</v>
      </c>
      <c r="V14" s="75">
        <v>2451255</v>
      </c>
      <c r="W14" s="71">
        <f>IFERROR(Q14/R14-1,"n/a")</f>
        <v>0.457423783682122</v>
      </c>
      <c r="X14" s="71">
        <f>IFERROR(Q14/S14-1,"n/a")</f>
        <v>1.5494592604441841</v>
      </c>
      <c r="Y14" s="71" t="str">
        <f>IFERROR(Q14/T14-1,"n/a")</f>
        <v>n/a</v>
      </c>
      <c r="Z14" s="71">
        <f>IFERROR(Q14/U14-1,"n/a")</f>
        <v>2.6020218065229246</v>
      </c>
      <c r="AA14" s="131">
        <f>IFERROR(Q14/V14-1,"n/a")</f>
        <v>0.60594960540621035</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113</v>
      </c>
      <c r="G16" s="134">
        <v>73</v>
      </c>
      <c r="H16" s="130">
        <v>89</v>
      </c>
      <c r="I16" s="130">
        <v>17</v>
      </c>
      <c r="J16" s="130">
        <v>0</v>
      </c>
      <c r="K16" s="130">
        <v>71</v>
      </c>
      <c r="L16" s="71">
        <f>IFERROR(F16/G16-1,"n/a")</f>
        <v>0.54794520547945202</v>
      </c>
      <c r="M16" s="71">
        <f>IFERROR(F16/H16-1,"n/a")</f>
        <v>0.2696629213483146</v>
      </c>
      <c r="N16" s="71">
        <f>IFERROR(F16/I16-1,"n/a")</f>
        <v>5.6470588235294121</v>
      </c>
      <c r="O16" s="71" t="str">
        <f>IFERROR(F16/J16-1,"n/a")</f>
        <v>n/a</v>
      </c>
      <c r="P16" s="131">
        <f>IFERROR(F16/K16-1,"n/a")</f>
        <v>0.59154929577464799</v>
      </c>
      <c r="Q16" s="75">
        <v>292</v>
      </c>
      <c r="R16" s="75">
        <v>216</v>
      </c>
      <c r="S16" s="75">
        <v>252</v>
      </c>
      <c r="T16" s="75">
        <v>51</v>
      </c>
      <c r="U16" s="75">
        <v>10</v>
      </c>
      <c r="V16" s="75">
        <v>216</v>
      </c>
      <c r="W16" s="71">
        <f>IFERROR(Q16/R16-1,"n/a")</f>
        <v>0.35185185185185186</v>
      </c>
      <c r="X16" s="71">
        <f>IFERROR(Q16/S16-1,"n/a")</f>
        <v>0.15873015873015883</v>
      </c>
      <c r="Y16" s="71">
        <f>IFERROR(Q16/T16-1,"n/a")</f>
        <v>4.7254901960784315</v>
      </c>
      <c r="Z16" s="71">
        <f>IFERROR(Q16/U16-1,"n/a")</f>
        <v>28.2</v>
      </c>
      <c r="AA16" s="131">
        <f>IFERROR(Q16/V16-1,"n/a")</f>
        <v>0.35185185185185186</v>
      </c>
      <c r="AB16" s="75">
        <v>575</v>
      </c>
      <c r="AC16" s="75">
        <v>572</v>
      </c>
      <c r="AD16" s="75">
        <v>202</v>
      </c>
      <c r="AE16" s="75">
        <v>54</v>
      </c>
      <c r="AF16" s="231">
        <v>586</v>
      </c>
      <c r="AG16" s="224"/>
      <c r="AH16" s="224"/>
    </row>
    <row r="17" spans="1:34" s="225" customFormat="1" ht="10.8">
      <c r="A17" s="224"/>
      <c r="B17" s="229"/>
      <c r="C17" s="190"/>
      <c r="D17" s="168" t="s">
        <v>20</v>
      </c>
      <c r="E17" s="189"/>
      <c r="F17" s="130">
        <v>313316</v>
      </c>
      <c r="G17" s="134">
        <v>224892</v>
      </c>
      <c r="H17" s="130">
        <v>121649</v>
      </c>
      <c r="I17" s="130">
        <v>24481</v>
      </c>
      <c r="J17" s="130">
        <v>0</v>
      </c>
      <c r="K17" s="130">
        <v>165399</v>
      </c>
      <c r="L17" s="71">
        <f>IFERROR(F17/G17-1,"n/a")</f>
        <v>0.39318428401188132</v>
      </c>
      <c r="M17" s="71">
        <f>IFERROR(F17/H17-1,"n/a")</f>
        <v>1.5755739874557126</v>
      </c>
      <c r="N17" s="71">
        <f>IFERROR(F17/I17-1,"n/a")</f>
        <v>11.798333401413341</v>
      </c>
      <c r="O17" s="71" t="str">
        <f>IFERROR(F17/J17-1,"n/a")</f>
        <v>n/a</v>
      </c>
      <c r="P17" s="131">
        <f>IFERROR(F17/K17-1,"n/a")</f>
        <v>0.89430407680820312</v>
      </c>
      <c r="Q17" s="75">
        <v>761908</v>
      </c>
      <c r="R17" s="75">
        <v>576378</v>
      </c>
      <c r="S17" s="75">
        <v>300562</v>
      </c>
      <c r="T17" s="75">
        <v>65067</v>
      </c>
      <c r="U17" s="75">
        <v>41113</v>
      </c>
      <c r="V17" s="75">
        <v>558503</v>
      </c>
      <c r="W17" s="71">
        <f>IFERROR(Q17/R17-1,"n/a")</f>
        <v>0.32188945448993533</v>
      </c>
      <c r="X17" s="71">
        <f>IFERROR(Q17/S17-1,"n/a")</f>
        <v>1.5349445372335824</v>
      </c>
      <c r="Y17" s="71">
        <f>IFERROR(Q17/T17-1,"n/a")</f>
        <v>10.709591651682112</v>
      </c>
      <c r="Z17" s="71">
        <f>IFERROR(Q17/U17-1,"n/a")</f>
        <v>17.532045824921557</v>
      </c>
      <c r="AA17" s="131">
        <f>IFERROR(Q17/V17-1,"n/a")</f>
        <v>0.36419679034848507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96</v>
      </c>
      <c r="G19" s="136">
        <v>87</v>
      </c>
      <c r="H19" s="130">
        <v>91</v>
      </c>
      <c r="I19" s="130">
        <v>0</v>
      </c>
      <c r="J19" s="130">
        <v>0</v>
      </c>
      <c r="K19" s="130">
        <v>42</v>
      </c>
      <c r="L19" s="71">
        <f>IFERROR(F19/G19-1,"n/a")</f>
        <v>0.10344827586206895</v>
      </c>
      <c r="M19" s="71">
        <f>IFERROR(F19/H19-1,"n/a")</f>
        <v>5.4945054945054972E-2</v>
      </c>
      <c r="N19" s="71" t="str">
        <f>IFERROR(F19/I19-1,"n/a")</f>
        <v>n/a</v>
      </c>
      <c r="O19" s="71" t="str">
        <f>IFERROR(F19/J19-1,"n/a")</f>
        <v>n/a</v>
      </c>
      <c r="P19" s="131">
        <f>IFERROR(F19/K19-1,"n/a")</f>
        <v>1.2857142857142856</v>
      </c>
      <c r="Q19" s="75">
        <v>266</v>
      </c>
      <c r="R19" s="75">
        <v>256</v>
      </c>
      <c r="S19" s="75">
        <v>229</v>
      </c>
      <c r="T19" s="75">
        <v>3</v>
      </c>
      <c r="U19" s="75">
        <v>3</v>
      </c>
      <c r="V19" s="75">
        <v>106</v>
      </c>
      <c r="W19" s="71">
        <f>IFERROR(Q19/R19-1,"n/a")</f>
        <v>3.90625E-2</v>
      </c>
      <c r="X19" s="71">
        <f>IFERROR(Q19/S19-1,"n/a")</f>
        <v>0.16157205240174677</v>
      </c>
      <c r="Y19" s="71">
        <f>IFERROR(Q19/T19-1,"n/a")</f>
        <v>87.666666666666671</v>
      </c>
      <c r="Z19" s="71">
        <f>IFERROR(Q19/U19-1,"n/a")</f>
        <v>87.666666666666671</v>
      </c>
      <c r="AA19" s="131">
        <f>IFERROR(Q19/V19-1,"n/a")</f>
        <v>1.5094339622641511</v>
      </c>
      <c r="AB19" s="75">
        <v>708</v>
      </c>
      <c r="AC19" s="75">
        <v>658</v>
      </c>
      <c r="AD19" s="75">
        <v>47</v>
      </c>
      <c r="AE19" s="75">
        <v>9</v>
      </c>
      <c r="AF19" s="231">
        <v>290</v>
      </c>
      <c r="AG19" s="224"/>
      <c r="AH19" s="224"/>
    </row>
    <row r="20" spans="1:34" s="225" customFormat="1" ht="10.8">
      <c r="A20" s="224"/>
      <c r="B20" s="229"/>
      <c r="C20" s="190"/>
      <c r="D20" s="168" t="s">
        <v>20</v>
      </c>
      <c r="E20" s="189"/>
      <c r="F20" s="130">
        <v>202142</v>
      </c>
      <c r="G20" s="136">
        <f>132170+37144</f>
        <v>169314</v>
      </c>
      <c r="H20" s="130">
        <v>118355</v>
      </c>
      <c r="I20" s="130">
        <v>0</v>
      </c>
      <c r="J20" s="130">
        <v>2213</v>
      </c>
      <c r="K20" s="130">
        <f>46798+31061</f>
        <v>77859</v>
      </c>
      <c r="L20" s="71">
        <f>IFERROR(F20/G20-1,"n/a")</f>
        <v>0.19388827858298785</v>
      </c>
      <c r="M20" s="71">
        <f>IFERROR(F20/H20-1,"n/a")</f>
        <v>0.70792953402898062</v>
      </c>
      <c r="N20" s="71" t="str">
        <f>IFERROR(F20/I20-1,"n/a")</f>
        <v>n/a</v>
      </c>
      <c r="O20" s="71">
        <f>IFERROR(F20/J20-1,"n/a")</f>
        <v>90.342973339358338</v>
      </c>
      <c r="P20" s="131">
        <f>IFERROR(F20/K20-1,"n/a")</f>
        <v>1.596257336980953</v>
      </c>
      <c r="Q20" s="75">
        <v>474633</v>
      </c>
      <c r="R20" s="75">
        <v>393780</v>
      </c>
      <c r="S20" s="75">
        <v>242591</v>
      </c>
      <c r="T20" s="75">
        <v>0</v>
      </c>
      <c r="U20" s="75">
        <v>3966</v>
      </c>
      <c r="V20" s="75">
        <v>186782</v>
      </c>
      <c r="W20" s="71">
        <f>IFERROR(Q20/R20-1,"n/a")</f>
        <v>0.20532530854792008</v>
      </c>
      <c r="X20" s="71">
        <f>IFERROR(Q20/S20-1,"n/a")</f>
        <v>0.95651528704692268</v>
      </c>
      <c r="Y20" s="71" t="str">
        <f>IFERROR(Q20/T20-1,"n/a")</f>
        <v>n/a</v>
      </c>
      <c r="Z20" s="71">
        <f>IFERROR(Q20/U20-1,"n/a")</f>
        <v>118.67549167927383</v>
      </c>
      <c r="AA20" s="131">
        <f>IFERROR(Q20/V20-1,"n/a")</f>
        <v>1.5411067447612723</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96</v>
      </c>
      <c r="G22" s="134">
        <v>88</v>
      </c>
      <c r="H22" s="130">
        <v>69</v>
      </c>
      <c r="I22" s="130">
        <v>4</v>
      </c>
      <c r="J22" s="130">
        <v>0</v>
      </c>
      <c r="K22" s="130">
        <v>70</v>
      </c>
      <c r="L22" s="71">
        <f>IFERROR(F22/G22-1,"n/a")</f>
        <v>9.0909090909090828E-2</v>
      </c>
      <c r="M22" s="71">
        <f>IFERROR(F22/H22-1,"n/a")</f>
        <v>0.39130434782608692</v>
      </c>
      <c r="N22" s="71">
        <f>IFERROR(F22/I22-1,"n/a")</f>
        <v>23</v>
      </c>
      <c r="O22" s="71" t="str">
        <f>IFERROR(F22/J22-1,"n/a")</f>
        <v>n/a</v>
      </c>
      <c r="P22" s="131">
        <f>IFERROR(F22/K22-1,"n/a")</f>
        <v>0.37142857142857144</v>
      </c>
      <c r="Q22" s="75">
        <v>696</v>
      </c>
      <c r="R22" s="75">
        <v>696</v>
      </c>
      <c r="S22" s="75">
        <v>329</v>
      </c>
      <c r="T22" s="75">
        <v>4</v>
      </c>
      <c r="U22" s="75">
        <v>43</v>
      </c>
      <c r="V22" s="75">
        <v>362</v>
      </c>
      <c r="W22" s="71">
        <f>IFERROR(Q22/R22-1,"n/a")</f>
        <v>0</v>
      </c>
      <c r="X22" s="71">
        <f>IFERROR(Q22/S22-1,"n/a")</f>
        <v>1.115501519756839</v>
      </c>
      <c r="Y22" s="71">
        <f>IFERROR(Q22/T22-1,"n/a")</f>
        <v>173</v>
      </c>
      <c r="Z22" s="71">
        <f>IFERROR(Q22/U22-1,"n/a")</f>
        <v>15.186046511627907</v>
      </c>
      <c r="AA22" s="131">
        <f>IFERROR(Q22/V22-1,"n/a")</f>
        <v>0.92265193370165743</v>
      </c>
      <c r="AB22" s="75">
        <v>1500</v>
      </c>
      <c r="AC22" s="75">
        <v>895</v>
      </c>
      <c r="AD22" s="75">
        <v>283</v>
      </c>
      <c r="AE22" s="75">
        <v>43</v>
      </c>
      <c r="AF22" s="231">
        <v>827</v>
      </c>
      <c r="AG22" s="224"/>
      <c r="AH22" s="224"/>
    </row>
    <row r="23" spans="1:34" s="225" customFormat="1" ht="10.8">
      <c r="A23" s="224"/>
      <c r="B23" s="229"/>
      <c r="C23" s="190"/>
      <c r="D23" s="168" t="s">
        <v>20</v>
      </c>
      <c r="E23" s="189"/>
      <c r="F23" s="130">
        <v>383585</v>
      </c>
      <c r="G23" s="136">
        <v>334459</v>
      </c>
      <c r="H23" s="130">
        <v>183895</v>
      </c>
      <c r="I23" s="130">
        <v>4923</v>
      </c>
      <c r="J23" s="130">
        <v>0</v>
      </c>
      <c r="K23" s="130">
        <v>275367</v>
      </c>
      <c r="L23" s="71">
        <f>IFERROR(F23/G23-1,"n/a")</f>
        <v>0.14688197955504267</v>
      </c>
      <c r="M23" s="71">
        <f>IFERROR(F23/H23-1,"n/a")</f>
        <v>1.085891405421572</v>
      </c>
      <c r="N23" s="71">
        <f>IFERROR(F23/I23-1,"n/a")</f>
        <v>76.91692057688401</v>
      </c>
      <c r="O23" s="71" t="str">
        <f>IFERROR(F23/J23-1,"n/a")</f>
        <v>n/a</v>
      </c>
      <c r="P23" s="131">
        <f>IFERROR(F23/K23-1,"n/a")</f>
        <v>0.39299552960231265</v>
      </c>
      <c r="Q23" s="75">
        <v>2157406</v>
      </c>
      <c r="R23" s="75">
        <v>1913752</v>
      </c>
      <c r="S23" s="75">
        <v>542087</v>
      </c>
      <c r="T23" s="75">
        <v>4923</v>
      </c>
      <c r="U23" s="75">
        <v>140552</v>
      </c>
      <c r="V23" s="75">
        <v>1040452</v>
      </c>
      <c r="W23" s="71">
        <f>IFERROR(Q23/R23-1,"n/a")</f>
        <v>0.12731743716009181</v>
      </c>
      <c r="X23" s="71">
        <f>IFERROR(Q23/S23-1,"n/a")</f>
        <v>2.9798150481380294</v>
      </c>
      <c r="Y23" s="71">
        <f>IFERROR(Q23/T23-1,"n/a")</f>
        <v>437.22994109282956</v>
      </c>
      <c r="Z23" s="71">
        <f>IFERROR(Q23/U23-1,"n/a")</f>
        <v>14.349521885138596</v>
      </c>
      <c r="AA23" s="131">
        <f>IFERROR(Q23/V23-1,"n/a")</f>
        <v>1.0735276591327616</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2</v>
      </c>
      <c r="G25" s="130">
        <v>4</v>
      </c>
      <c r="H25" s="130">
        <v>1</v>
      </c>
      <c r="I25" s="130">
        <v>0</v>
      </c>
      <c r="J25" s="130">
        <v>0</v>
      </c>
      <c r="K25" s="130">
        <v>5</v>
      </c>
      <c r="L25" s="71">
        <f>IFERROR(F25/G25-1,"n/a")</f>
        <v>-0.5</v>
      </c>
      <c r="M25" s="71">
        <f>IFERROR(F25/H25-1,"n/a")</f>
        <v>1</v>
      </c>
      <c r="N25" s="71" t="str">
        <f>IFERROR(F25/I25-1,"n/a")</f>
        <v>n/a</v>
      </c>
      <c r="O25" s="71" t="str">
        <f>IFERROR(F25/J25-1,"n/a")</f>
        <v>n/a</v>
      </c>
      <c r="P25" s="131">
        <f>IFERROR(F25/K25-1,"n/a")</f>
        <v>-0.6</v>
      </c>
      <c r="Q25" s="75">
        <v>5</v>
      </c>
      <c r="R25" s="75">
        <v>8</v>
      </c>
      <c r="S25" s="75">
        <v>2</v>
      </c>
      <c r="T25" s="75">
        <v>0</v>
      </c>
      <c r="U25" s="75">
        <v>0</v>
      </c>
      <c r="V25" s="75">
        <v>8</v>
      </c>
      <c r="W25" s="71">
        <f>IFERROR(Q25/R25-1,"n/a")</f>
        <v>-0.375</v>
      </c>
      <c r="X25" s="71">
        <f>IFERROR(Q25/S25-1,"n/a")</f>
        <v>1.5</v>
      </c>
      <c r="Y25" s="71" t="str">
        <f>IFERROR(Q25/T25-1,"n/a")</f>
        <v>n/a</v>
      </c>
      <c r="Z25" s="71" t="str">
        <f>IFERROR(Q25/U25-1,"n/a")</f>
        <v>n/a</v>
      </c>
      <c r="AA25" s="131">
        <f>IFERROR(Q25/V25-1,"n/a")</f>
        <v>-0.375</v>
      </c>
      <c r="AB25" s="75">
        <v>21</v>
      </c>
      <c r="AC25" s="75">
        <v>9</v>
      </c>
      <c r="AD25" s="75">
        <v>0</v>
      </c>
      <c r="AE25" s="75">
        <v>0</v>
      </c>
      <c r="AF25" s="231">
        <v>16</v>
      </c>
      <c r="AG25" s="224"/>
      <c r="AH25" s="224"/>
    </row>
    <row r="26" spans="1:34" s="225" customFormat="1" ht="10.8">
      <c r="A26" s="224"/>
      <c r="B26" s="229"/>
      <c r="C26" s="190"/>
      <c r="D26" s="168" t="s">
        <v>20</v>
      </c>
      <c r="E26" s="189"/>
      <c r="F26" s="130">
        <v>6222</v>
      </c>
      <c r="G26" s="130">
        <v>9205</v>
      </c>
      <c r="H26" s="130">
        <v>2226</v>
      </c>
      <c r="I26" s="130">
        <v>0</v>
      </c>
      <c r="J26" s="130">
        <v>0</v>
      </c>
      <c r="K26" s="130">
        <v>6817</v>
      </c>
      <c r="L26" s="71">
        <f>IFERROR(F26/G26-1,"n/a")</f>
        <v>-0.32406300923411191</v>
      </c>
      <c r="M26" s="71">
        <f>IFERROR(F26/H26-1,"n/a")</f>
        <v>1.7951482479784366</v>
      </c>
      <c r="N26" s="71" t="str">
        <f>IFERROR(F26/I26-1,"n/a")</f>
        <v>n/a</v>
      </c>
      <c r="O26" s="71" t="str">
        <f>IFERROR(F26/J26-1,"n/a")</f>
        <v>n/a</v>
      </c>
      <c r="P26" s="131">
        <f>IFERROR(F26/K26-1,"n/a")</f>
        <v>-8.7281795511221949E-2</v>
      </c>
      <c r="Q26" s="75">
        <v>18659</v>
      </c>
      <c r="R26" s="75">
        <v>13587</v>
      </c>
      <c r="S26" s="75">
        <v>3151</v>
      </c>
      <c r="T26" s="75">
        <v>0</v>
      </c>
      <c r="U26" s="75">
        <v>0</v>
      </c>
      <c r="V26" s="75">
        <v>10227</v>
      </c>
      <c r="W26" s="71">
        <f>IFERROR(Q26/R26-1,"n/a")</f>
        <v>0.37329800544638259</v>
      </c>
      <c r="X26" s="71">
        <f>IFERROR(Q26/S26-1,"n/a")</f>
        <v>4.9216121866074261</v>
      </c>
      <c r="Y26" s="71" t="str">
        <f>IFERROR(Q26/T26-1,"n/a")</f>
        <v>n/a</v>
      </c>
      <c r="Z26" s="71" t="str">
        <f>IFERROR(Q26/U26-1,"n/a")</f>
        <v>n/a</v>
      </c>
      <c r="AA26" s="131">
        <f>IFERROR(Q26/V26-1,"n/a")</f>
        <v>0.82448420846778125</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459</v>
      </c>
      <c r="G27" s="137">
        <f t="shared" si="0"/>
        <v>347</v>
      </c>
      <c r="H27" s="137">
        <f t="shared" si="0"/>
        <v>327</v>
      </c>
      <c r="I27" s="137">
        <f t="shared" si="0"/>
        <v>21</v>
      </c>
      <c r="J27" s="137">
        <f t="shared" si="0"/>
        <v>0</v>
      </c>
      <c r="K27" s="137">
        <f t="shared" si="0"/>
        <v>278</v>
      </c>
      <c r="L27" s="138">
        <f>IFERROR(F27/G27-1,"n/a")</f>
        <v>0.32276657060518743</v>
      </c>
      <c r="M27" s="138">
        <f>IFERROR(F27/H27-1,"n/a")</f>
        <v>0.40366972477064222</v>
      </c>
      <c r="N27" s="138">
        <f>IFERROR(F27/I27-1,"n/a")</f>
        <v>20.857142857142858</v>
      </c>
      <c r="O27" s="138" t="str">
        <f>IFERROR(F27/J27-1,"n/a")</f>
        <v>n/a</v>
      </c>
      <c r="P27" s="139">
        <f>IFERROR(F27/K27-1,"n/a")</f>
        <v>0.65107913669064743</v>
      </c>
      <c r="Q27" s="137">
        <f t="shared" ref="Q27:V28" si="1">Q13+Q16+Q19+Q22+Q25</f>
        <v>2460</v>
      </c>
      <c r="R27" s="137">
        <f t="shared" si="1"/>
        <v>2029</v>
      </c>
      <c r="S27" s="137">
        <f t="shared" si="1"/>
        <v>1638</v>
      </c>
      <c r="T27" s="137">
        <f t="shared" si="1"/>
        <v>58</v>
      </c>
      <c r="U27" s="137">
        <f t="shared" si="1"/>
        <v>607</v>
      </c>
      <c r="V27" s="137">
        <f t="shared" si="1"/>
        <v>1517</v>
      </c>
      <c r="W27" s="138">
        <f>IFERROR(Q27/R27-1,"n/a")</f>
        <v>0.21241991128634785</v>
      </c>
      <c r="X27" s="138">
        <f>IFERROR(Q27/S27-1,"n/a")</f>
        <v>0.50183150183150182</v>
      </c>
      <c r="Y27" s="138">
        <f>IFERROR(Q27/T27-1,"n/a")</f>
        <v>41.413793103448278</v>
      </c>
      <c r="Z27" s="138">
        <f>IFERROR(Q27/U27-1,"n/a")</f>
        <v>3.0527182866556837</v>
      </c>
      <c r="AA27" s="139">
        <f>IFERROR(Q27/V27-1,"n/a")</f>
        <v>0.62162162162162171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1460351</v>
      </c>
      <c r="G28" s="141">
        <f t="shared" si="0"/>
        <v>1097755</v>
      </c>
      <c r="H28" s="141">
        <f t="shared" si="0"/>
        <v>677800</v>
      </c>
      <c r="I28" s="141">
        <f t="shared" si="0"/>
        <v>29404</v>
      </c>
      <c r="J28" s="141">
        <f t="shared" si="0"/>
        <v>2213</v>
      </c>
      <c r="K28" s="141">
        <f t="shared" si="0"/>
        <v>828495</v>
      </c>
      <c r="L28" s="142">
        <f>IFERROR(F28/G28-1,"n/a")</f>
        <v>0.33030685353289213</v>
      </c>
      <c r="M28" s="142">
        <f>IFERROR(F28/H28-1,"n/a")</f>
        <v>1.1545455886692237</v>
      </c>
      <c r="N28" s="142">
        <f>IFERROR(F28/I28-1,"n/a")</f>
        <v>48.665045572031019</v>
      </c>
      <c r="O28" s="142">
        <f>IFERROR(F28/J28-1,"n/a")</f>
        <v>658.89652056032537</v>
      </c>
      <c r="P28" s="143">
        <f>IFERROR(F28/K28-1,"n/a")</f>
        <v>0.76265517595157495</v>
      </c>
      <c r="Q28" s="141">
        <f t="shared" si="1"/>
        <v>7349198</v>
      </c>
      <c r="R28" s="141">
        <f t="shared" si="1"/>
        <v>5598559</v>
      </c>
      <c r="S28" s="141">
        <f t="shared" si="1"/>
        <v>2632480</v>
      </c>
      <c r="T28" s="141">
        <f t="shared" si="1"/>
        <v>69990</v>
      </c>
      <c r="U28" s="141">
        <f t="shared" si="1"/>
        <v>1278515</v>
      </c>
      <c r="V28" s="141">
        <f t="shared" si="1"/>
        <v>4247219</v>
      </c>
      <c r="W28" s="142">
        <f>IFERROR(Q28/R28-1,"n/a")</f>
        <v>0.31269457015635638</v>
      </c>
      <c r="X28" s="142">
        <f>IFERROR(Q28/S28-1,"n/a")</f>
        <v>1.7917393484470918</v>
      </c>
      <c r="Y28" s="142">
        <f>IFERROR(Q28/T28-1,"n/a")</f>
        <v>104.00354336333761</v>
      </c>
      <c r="Z28" s="142">
        <f>IFERROR(Q28/U28-1,"n/a")</f>
        <v>4.7482297822082646</v>
      </c>
      <c r="AA28" s="143">
        <f>IFERROR(Q28/V28-1,"n/a")</f>
        <v>0.73035532191770658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B2" sqref="B2:F2"/>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45458</v>
      </c>
      <c r="AG3" s="166"/>
      <c r="AH3" s="10"/>
    </row>
    <row r="4" spans="1:34" ht="16.2">
      <c r="A4" s="10"/>
      <c r="B4" s="167" t="s">
        <v>11</v>
      </c>
      <c r="C4" s="168"/>
      <c r="D4" s="205"/>
      <c r="E4" s="234" t="s">
        <v>116</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52</v>
      </c>
      <c r="G9" s="250"/>
      <c r="H9" s="250"/>
      <c r="I9" s="250"/>
      <c r="J9" s="250"/>
      <c r="K9" s="250"/>
      <c r="L9" s="250"/>
      <c r="M9" s="250"/>
      <c r="N9" s="250"/>
      <c r="O9" s="250"/>
      <c r="P9" s="251"/>
      <c r="Q9" s="252" t="s">
        <v>53</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160</v>
      </c>
      <c r="G13" s="130">
        <v>99</v>
      </c>
      <c r="H13" s="130">
        <v>83</v>
      </c>
      <c r="I13" s="130">
        <v>0</v>
      </c>
      <c r="J13" s="130">
        <v>0</v>
      </c>
      <c r="K13" s="130">
        <v>90</v>
      </c>
      <c r="L13" s="71">
        <f>IFERROR(F13/G13-1,"n/a")</f>
        <v>0.61616161616161613</v>
      </c>
      <c r="M13" s="71">
        <f>IFERROR(F13/H13-1,"n/a")</f>
        <v>0.92771084337349397</v>
      </c>
      <c r="N13" s="71" t="str">
        <f>IFERROR(F13/I13-1,"n/a")</f>
        <v>n/a</v>
      </c>
      <c r="O13" s="71" t="str">
        <f>IFERROR(F13/J13-1,"n/a")</f>
        <v>n/a</v>
      </c>
      <c r="P13" s="131">
        <f>IFERROR(F13/K13-1,"n/a")</f>
        <v>0.77777777777777768</v>
      </c>
      <c r="Q13" s="75">
        <v>1049</v>
      </c>
      <c r="R13" s="75">
        <v>758</v>
      </c>
      <c r="S13" s="75">
        <v>749</v>
      </c>
      <c r="T13" s="75">
        <v>0</v>
      </c>
      <c r="U13" s="75">
        <v>551</v>
      </c>
      <c r="V13" s="75">
        <v>735</v>
      </c>
      <c r="W13" s="71">
        <f>IFERROR(Q13/R13-1,"n/a")</f>
        <v>0.38390501319261205</v>
      </c>
      <c r="X13" s="71">
        <f>IFERROR(Q13/S13-1,"n/a")</f>
        <v>0.4005340453938584</v>
      </c>
      <c r="Y13" s="71" t="str">
        <f>IFERROR(Q13/T13-1,"n/a")</f>
        <v>n/a</v>
      </c>
      <c r="Z13" s="71">
        <f>IFERROR(Q13/U13-1,"n/a")</f>
        <v>0.90381125226860259</v>
      </c>
      <c r="AA13" s="131">
        <f>IFERROR(Q13/V13-1,"n/a")</f>
        <v>0.42721088435374144</v>
      </c>
      <c r="AB13" s="75">
        <v>1630</v>
      </c>
      <c r="AC13" s="75">
        <v>1486</v>
      </c>
      <c r="AD13" s="75">
        <v>522</v>
      </c>
      <c r="AE13" s="75">
        <v>551</v>
      </c>
      <c r="AF13" s="231">
        <v>1591</v>
      </c>
      <c r="AG13" s="224"/>
      <c r="AH13" s="224"/>
    </row>
    <row r="14" spans="1:34" s="225" customFormat="1" ht="10.8">
      <c r="A14" s="224"/>
      <c r="B14" s="229"/>
      <c r="C14" s="190"/>
      <c r="D14" s="168" t="s">
        <v>20</v>
      </c>
      <c r="E14" s="189"/>
      <c r="F14" s="130">
        <v>572153</v>
      </c>
      <c r="G14" s="130">
        <v>353242</v>
      </c>
      <c r="H14" s="130">
        <v>234968</v>
      </c>
      <c r="I14" s="130">
        <v>0</v>
      </c>
      <c r="J14" s="130">
        <v>0</v>
      </c>
      <c r="K14" s="130">
        <v>303053</v>
      </c>
      <c r="L14" s="71">
        <f>IFERROR(F14/G14-1,"n/a")</f>
        <v>0.61971962563908023</v>
      </c>
      <c r="M14" s="71">
        <f>IFERROR(F14/H14-1,"n/a")</f>
        <v>1.4350251949201591</v>
      </c>
      <c r="N14" s="71" t="str">
        <f>IFERROR(F14/I14-1,"n/a")</f>
        <v>n/a</v>
      </c>
      <c r="O14" s="71" t="str">
        <f>IFERROR(F14/J14-1,"n/a")</f>
        <v>n/a</v>
      </c>
      <c r="P14" s="131">
        <f>IFERROR(F14/K14-1,"n/a")</f>
        <v>0.88796349153448406</v>
      </c>
      <c r="Q14" s="75">
        <v>3381506</v>
      </c>
      <c r="R14" s="75">
        <v>2341177</v>
      </c>
      <c r="S14" s="75">
        <v>1292414</v>
      </c>
      <c r="T14" s="75">
        <v>0</v>
      </c>
      <c r="U14" s="75">
        <v>1092884</v>
      </c>
      <c r="V14" s="75">
        <v>2148202</v>
      </c>
      <c r="W14" s="71">
        <f>IFERROR(Q14/R14-1,"n/a")</f>
        <v>0.44436153268206557</v>
      </c>
      <c r="X14" s="71">
        <f>IFERROR(Q14/S14-1,"n/a")</f>
        <v>1.6164263154066729</v>
      </c>
      <c r="Y14" s="71" t="str">
        <f>IFERROR(Q14/T14-1,"n/a")</f>
        <v>n/a</v>
      </c>
      <c r="Z14" s="71">
        <f>IFERROR(Q14/U14-1,"n/a")</f>
        <v>2.0941124584127868</v>
      </c>
      <c r="AA14" s="131">
        <f>IFERROR(Q14/V14-1,"n/a")</f>
        <v>0.57410988352119596</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92</v>
      </c>
      <c r="G16" s="130">
        <v>70</v>
      </c>
      <c r="H16" s="130">
        <v>71</v>
      </c>
      <c r="I16" s="130">
        <v>17</v>
      </c>
      <c r="J16" s="130">
        <v>0</v>
      </c>
      <c r="K16" s="130">
        <v>71</v>
      </c>
      <c r="L16" s="71">
        <f>IFERROR(F16/G16-1,"n/a")</f>
        <v>0.31428571428571428</v>
      </c>
      <c r="M16" s="71">
        <f>IFERROR(F16/H16-1,"n/a")</f>
        <v>0.29577464788732399</v>
      </c>
      <c r="N16" s="71">
        <f>IFERROR(F16/I16-1,"n/a")</f>
        <v>4.4117647058823533</v>
      </c>
      <c r="O16" s="71" t="str">
        <f>IFERROR(F16/J16-1,"n/a")</f>
        <v>n/a</v>
      </c>
      <c r="P16" s="131">
        <f>IFERROR(F16/K16-1,"n/a")</f>
        <v>0.29577464788732399</v>
      </c>
      <c r="Q16" s="75">
        <v>179</v>
      </c>
      <c r="R16" s="75">
        <v>143</v>
      </c>
      <c r="S16" s="75">
        <v>163</v>
      </c>
      <c r="T16" s="75">
        <v>34</v>
      </c>
      <c r="U16" s="75">
        <v>10</v>
      </c>
      <c r="V16" s="75">
        <v>145</v>
      </c>
      <c r="W16" s="71">
        <f>IFERROR(Q16/R16-1,"n/a")</f>
        <v>0.25174825174825166</v>
      </c>
      <c r="X16" s="71">
        <f>IFERROR(Q16/S16-1,"n/a")</f>
        <v>9.8159509202454087E-2</v>
      </c>
      <c r="Y16" s="71">
        <f>IFERROR(Q16/T16-1,"n/a")</f>
        <v>4.2647058823529411</v>
      </c>
      <c r="Z16" s="71">
        <f>IFERROR(Q16/U16-1,"n/a")</f>
        <v>16.899999999999999</v>
      </c>
      <c r="AA16" s="131">
        <f>IFERROR(Q16/V16-1,"n/a")</f>
        <v>0.23448275862068968</v>
      </c>
      <c r="AB16" s="75">
        <v>575</v>
      </c>
      <c r="AC16" s="75">
        <v>572</v>
      </c>
      <c r="AD16" s="75">
        <v>202</v>
      </c>
      <c r="AE16" s="75">
        <v>54</v>
      </c>
      <c r="AF16" s="231">
        <v>586</v>
      </c>
      <c r="AG16" s="224"/>
      <c r="AH16" s="224"/>
    </row>
    <row r="17" spans="1:34" s="225" customFormat="1" ht="10.8">
      <c r="A17" s="224"/>
      <c r="B17" s="229"/>
      <c r="C17" s="190"/>
      <c r="D17" s="168" t="s">
        <v>20</v>
      </c>
      <c r="E17" s="189"/>
      <c r="F17" s="130">
        <v>195939</v>
      </c>
      <c r="G17" s="130">
        <v>161083</v>
      </c>
      <c r="H17" s="130">
        <v>82038</v>
      </c>
      <c r="I17" s="130">
        <v>24481</v>
      </c>
      <c r="J17" s="130">
        <v>0</v>
      </c>
      <c r="K17" s="130">
        <v>165399</v>
      </c>
      <c r="L17" s="71">
        <f>IFERROR(F17/G17-1,"n/a")</f>
        <v>0.21638534171824464</v>
      </c>
      <c r="M17" s="71">
        <f>IFERROR(F17/H17-1,"n/a")</f>
        <v>1.3883931836466026</v>
      </c>
      <c r="N17" s="71">
        <f>IFERROR(F17/I17-1,"n/a")</f>
        <v>7.0037171684163226</v>
      </c>
      <c r="O17" s="71" t="str">
        <f>IFERROR(F17/J17-1,"n/a")</f>
        <v>n/a</v>
      </c>
      <c r="P17" s="131">
        <f>IFERROR(F17/K17-1,"n/a")</f>
        <v>0.18464440534706972</v>
      </c>
      <c r="Q17" s="75">
        <v>448592</v>
      </c>
      <c r="R17" s="75">
        <v>351486</v>
      </c>
      <c r="S17" s="75">
        <v>178913</v>
      </c>
      <c r="T17" s="75">
        <v>40586</v>
      </c>
      <c r="U17" s="75">
        <v>41113</v>
      </c>
      <c r="V17" s="75">
        <v>393104</v>
      </c>
      <c r="W17" s="71">
        <f>IFERROR(Q17/R17-1,"n/a")</f>
        <v>0.27627273917026574</v>
      </c>
      <c r="X17" s="71">
        <f>IFERROR(Q17/S17-1,"n/a")</f>
        <v>1.5073191998345563</v>
      </c>
      <c r="Y17" s="71">
        <f>IFERROR(Q17/T17-1,"n/a")</f>
        <v>10.05287537574533</v>
      </c>
      <c r="Z17" s="71">
        <f>IFERROR(Q17/U17-1,"n/a")</f>
        <v>9.9111959720769587</v>
      </c>
      <c r="AA17" s="131">
        <f>IFERROR(Q17/V17-1,"n/a")</f>
        <v>0.14115348610037048</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91</v>
      </c>
      <c r="G19" s="130">
        <v>99</v>
      </c>
      <c r="H19" s="130">
        <v>91</v>
      </c>
      <c r="I19" s="130">
        <v>1</v>
      </c>
      <c r="J19" s="130">
        <v>0</v>
      </c>
      <c r="K19" s="130">
        <v>37</v>
      </c>
      <c r="L19" s="71">
        <f>IFERROR(F19/G19-1,"n/a")</f>
        <v>-8.0808080808080773E-2</v>
      </c>
      <c r="M19" s="71">
        <f>IFERROR(F19/H19-1,"n/a")</f>
        <v>0</v>
      </c>
      <c r="N19" s="71">
        <f>IFERROR(F19/I19-1,"n/a")</f>
        <v>90</v>
      </c>
      <c r="O19" s="71" t="str">
        <f>IFERROR(F19/J19-1,"n/a")</f>
        <v>n/a</v>
      </c>
      <c r="P19" s="131">
        <f>IFERROR(F19/K19-1,"n/a")</f>
        <v>1.4594594594594597</v>
      </c>
      <c r="Q19" s="75">
        <v>170</v>
      </c>
      <c r="R19" s="75">
        <v>169</v>
      </c>
      <c r="S19" s="75">
        <v>138</v>
      </c>
      <c r="T19" s="75">
        <v>3</v>
      </c>
      <c r="U19" s="75">
        <v>3</v>
      </c>
      <c r="V19" s="75">
        <v>64</v>
      </c>
      <c r="W19" s="71">
        <f>IFERROR(Q19/R19-1,"n/a")</f>
        <v>5.9171597633136397E-3</v>
      </c>
      <c r="X19" s="71">
        <f>IFERROR(Q19/S19-1,"n/a")</f>
        <v>0.23188405797101441</v>
      </c>
      <c r="Y19" s="71">
        <f>IFERROR(Q19/T19-1,"n/a")</f>
        <v>55.666666666666664</v>
      </c>
      <c r="Z19" s="71">
        <f>IFERROR(Q19/U19-1,"n/a")</f>
        <v>55.666666666666664</v>
      </c>
      <c r="AA19" s="131">
        <f>IFERROR(Q19/V19-1,"n/a")</f>
        <v>1.65625</v>
      </c>
      <c r="AB19" s="75">
        <v>708</v>
      </c>
      <c r="AC19" s="75">
        <v>658</v>
      </c>
      <c r="AD19" s="75">
        <v>47</v>
      </c>
      <c r="AE19" s="75">
        <v>9</v>
      </c>
      <c r="AF19" s="231">
        <v>290</v>
      </c>
      <c r="AG19" s="224"/>
      <c r="AH19" s="224"/>
    </row>
    <row r="20" spans="1:34" s="225" customFormat="1" ht="10.8">
      <c r="A20" s="224"/>
      <c r="B20" s="229"/>
      <c r="C20" s="190"/>
      <c r="D20" s="168" t="s">
        <v>20</v>
      </c>
      <c r="E20" s="189"/>
      <c r="F20" s="130">
        <v>156895</v>
      </c>
      <c r="G20" s="130">
        <v>137318</v>
      </c>
      <c r="H20" s="130">
        <v>88575</v>
      </c>
      <c r="I20" s="130">
        <v>0</v>
      </c>
      <c r="J20" s="130">
        <v>0</v>
      </c>
      <c r="K20" s="130">
        <v>66376</v>
      </c>
      <c r="L20" s="71">
        <f>IFERROR(F20/G20-1,"n/a")</f>
        <v>0.14256688853609867</v>
      </c>
      <c r="M20" s="71">
        <f>IFERROR(F20/H20-1,"n/a")</f>
        <v>0.7713237369460908</v>
      </c>
      <c r="N20" s="71" t="str">
        <f>IFERROR(F20/I20-1,"n/a")</f>
        <v>n/a</v>
      </c>
      <c r="O20" s="71" t="str">
        <f>IFERROR(F20/J20-1,"n/a")</f>
        <v>n/a</v>
      </c>
      <c r="P20" s="131">
        <f>IFERROR(F20/K20-1,"n/a")</f>
        <v>1.3637308665782815</v>
      </c>
      <c r="Q20" s="75">
        <v>272491</v>
      </c>
      <c r="R20" s="75">
        <v>224466</v>
      </c>
      <c r="S20" s="75">
        <v>124236</v>
      </c>
      <c r="T20" s="75">
        <v>0</v>
      </c>
      <c r="U20" s="75">
        <v>1753</v>
      </c>
      <c r="V20" s="75">
        <v>108923</v>
      </c>
      <c r="W20" s="71">
        <f>IFERROR(Q20/R20-1,"n/a")</f>
        <v>0.2139522243903309</v>
      </c>
      <c r="X20" s="71">
        <f>IFERROR(Q20/S20-1,"n/a")</f>
        <v>1.1933336553012008</v>
      </c>
      <c r="Y20" s="71" t="str">
        <f>IFERROR(Q20/T20-1,"n/a")</f>
        <v>n/a</v>
      </c>
      <c r="Z20" s="71">
        <f>IFERROR(Q20/U20-1,"n/a")</f>
        <v>154.44266970907017</v>
      </c>
      <c r="AA20" s="131">
        <f>IFERROR(Q20/V20-1,"n/a")</f>
        <v>1.5016846763309859</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148</v>
      </c>
      <c r="G22" s="130">
        <v>159</v>
      </c>
      <c r="H22" s="130">
        <v>107</v>
      </c>
      <c r="I22" s="130">
        <v>0</v>
      </c>
      <c r="J22" s="130">
        <v>0</v>
      </c>
      <c r="K22" s="130">
        <v>113</v>
      </c>
      <c r="L22" s="71">
        <f>IFERROR(F22/G22-1,"n/a")</f>
        <v>-6.9182389937106903E-2</v>
      </c>
      <c r="M22" s="71">
        <f>IFERROR(F22/H22-1,"n/a")</f>
        <v>0.38317757009345788</v>
      </c>
      <c r="N22" s="71" t="str">
        <f>IFERROR(F22/I22-1,"n/a")</f>
        <v>n/a</v>
      </c>
      <c r="O22" s="71" t="str">
        <f>IFERROR(F22/J22-1,"n/a")</f>
        <v>n/a</v>
      </c>
      <c r="P22" s="131">
        <f>IFERROR(F22/K22-1,"n/a")</f>
        <v>0.30973451327433632</v>
      </c>
      <c r="Q22" s="75">
        <v>600</v>
      </c>
      <c r="R22" s="75">
        <v>608</v>
      </c>
      <c r="S22" s="75">
        <v>260</v>
      </c>
      <c r="T22" s="75">
        <v>0</v>
      </c>
      <c r="U22" s="75">
        <v>43</v>
      </c>
      <c r="V22" s="75">
        <v>292</v>
      </c>
      <c r="W22" s="71">
        <f>IFERROR(Q22/R22-1,"n/a")</f>
        <v>-1.3157894736842146E-2</v>
      </c>
      <c r="X22" s="71">
        <f>IFERROR(Q22/S22-1,"n/a")</f>
        <v>1.3076923076923075</v>
      </c>
      <c r="Y22" s="71" t="str">
        <f>IFERROR(Q22/T22-1,"n/a")</f>
        <v>n/a</v>
      </c>
      <c r="Z22" s="71">
        <f>IFERROR(Q22/U22-1,"n/a")</f>
        <v>12.953488372093023</v>
      </c>
      <c r="AA22" s="131">
        <f>IFERROR(Q22/V22-1,"n/a")</f>
        <v>1.0547945205479454</v>
      </c>
      <c r="AB22" s="75">
        <v>1500</v>
      </c>
      <c r="AC22" s="75">
        <v>895</v>
      </c>
      <c r="AD22" s="75">
        <v>283</v>
      </c>
      <c r="AE22" s="75">
        <v>43</v>
      </c>
      <c r="AF22" s="231">
        <v>827</v>
      </c>
      <c r="AG22" s="224"/>
      <c r="AH22" s="224"/>
    </row>
    <row r="23" spans="1:34" s="225" customFormat="1" ht="10.8">
      <c r="A23" s="224"/>
      <c r="B23" s="229"/>
      <c r="C23" s="190"/>
      <c r="D23" s="168" t="s">
        <v>20</v>
      </c>
      <c r="E23" s="189"/>
      <c r="F23" s="130">
        <v>429131</v>
      </c>
      <c r="G23" s="130">
        <v>390316</v>
      </c>
      <c r="H23" s="130">
        <v>173929</v>
      </c>
      <c r="I23" s="130">
        <v>0</v>
      </c>
      <c r="J23" s="130">
        <v>0</v>
      </c>
      <c r="K23" s="130">
        <v>300445</v>
      </c>
      <c r="L23" s="71">
        <f>IFERROR(F23/G23-1,"n/a")</f>
        <v>9.9445065024236667E-2</v>
      </c>
      <c r="M23" s="71">
        <f>IFERROR(F23/H23-1,"n/a")</f>
        <v>1.4672768773465035</v>
      </c>
      <c r="N23" s="71" t="str">
        <f>IFERROR(F23/I23-1,"n/a")</f>
        <v>n/a</v>
      </c>
      <c r="O23" s="71" t="str">
        <f>IFERROR(F23/J23-1,"n/a")</f>
        <v>n/a</v>
      </c>
      <c r="P23" s="131">
        <f>IFERROR(F23/K23-1,"n/a")</f>
        <v>0.42831799497412182</v>
      </c>
      <c r="Q23" s="75">
        <v>1773821</v>
      </c>
      <c r="R23" s="75">
        <v>1579293</v>
      </c>
      <c r="S23" s="75">
        <v>358192</v>
      </c>
      <c r="T23" s="75">
        <v>0</v>
      </c>
      <c r="U23" s="75">
        <v>140552</v>
      </c>
      <c r="V23" s="75">
        <v>765085</v>
      </c>
      <c r="W23" s="71">
        <f>IFERROR(Q23/R23-1,"n/a")</f>
        <v>0.12317410385533267</v>
      </c>
      <c r="X23" s="71">
        <f>IFERROR(Q23/S23-1,"n/a")</f>
        <v>3.9521513601643807</v>
      </c>
      <c r="Y23" s="71" t="str">
        <f>IFERROR(Q23/T23-1,"n/a")</f>
        <v>n/a</v>
      </c>
      <c r="Z23" s="71">
        <f>IFERROR(Q23/U23-1,"n/a")</f>
        <v>11.620389606693609</v>
      </c>
      <c r="AA23" s="131">
        <f>IFERROR(Q23/V23-1,"n/a")</f>
        <v>1.3184626544763001</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2</v>
      </c>
      <c r="G25" s="130">
        <v>3</v>
      </c>
      <c r="H25" s="130">
        <v>0</v>
      </c>
      <c r="I25" s="130">
        <v>0</v>
      </c>
      <c r="J25" s="130">
        <v>0</v>
      </c>
      <c r="K25" s="130">
        <v>2</v>
      </c>
      <c r="L25" s="71">
        <f>IFERROR(F25/G25-1,"n/a")</f>
        <v>-0.33333333333333337</v>
      </c>
      <c r="M25" s="71" t="str">
        <f>IFERROR(F25/H25-1,"n/a")</f>
        <v>n/a</v>
      </c>
      <c r="N25" s="71" t="str">
        <f>IFERROR(F25/I25-1,"n/a")</f>
        <v>n/a</v>
      </c>
      <c r="O25" s="71" t="str">
        <f>IFERROR(F25/J25-1,"n/a")</f>
        <v>n/a</v>
      </c>
      <c r="P25" s="131">
        <f>IFERROR(F25/K25-1,"n/a")</f>
        <v>0</v>
      </c>
      <c r="Q25" s="75">
        <v>3</v>
      </c>
      <c r="R25" s="75">
        <v>4</v>
      </c>
      <c r="S25" s="75">
        <v>1</v>
      </c>
      <c r="T25" s="75">
        <v>0</v>
      </c>
      <c r="U25" s="75">
        <v>0</v>
      </c>
      <c r="V25" s="75">
        <v>3</v>
      </c>
      <c r="W25" s="71">
        <f>IFERROR(Q25/R25-1,"n/a")</f>
        <v>-0.25</v>
      </c>
      <c r="X25" s="71">
        <f>IFERROR(Q25/S25-1,"n/a")</f>
        <v>2</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0.8">
      <c r="A26" s="224"/>
      <c r="B26" s="229"/>
      <c r="C26" s="190"/>
      <c r="D26" s="168" t="s">
        <v>20</v>
      </c>
      <c r="E26" s="189"/>
      <c r="F26" s="130">
        <v>8306</v>
      </c>
      <c r="G26" s="130">
        <v>2124</v>
      </c>
      <c r="H26" s="130">
        <v>0</v>
      </c>
      <c r="I26" s="130">
        <v>0</v>
      </c>
      <c r="J26" s="130">
        <v>0</v>
      </c>
      <c r="K26" s="130">
        <v>2351</v>
      </c>
      <c r="L26" s="71">
        <f>IFERROR(F26/G26-1,"n/a")</f>
        <v>2.9105461393596985</v>
      </c>
      <c r="M26" s="71" t="str">
        <f>IFERROR(F26/H26-1,"n/a")</f>
        <v>n/a</v>
      </c>
      <c r="N26" s="71" t="str">
        <f>IFERROR(F26/I26-1,"n/a")</f>
        <v>n/a</v>
      </c>
      <c r="O26" s="71" t="str">
        <f>IFERROR(F26/J26-1,"n/a")</f>
        <v>n/a</v>
      </c>
      <c r="P26" s="131">
        <f>IFERROR(F26/K26-1,"n/a")</f>
        <v>2.5329646958740963</v>
      </c>
      <c r="Q26" s="75">
        <v>12437</v>
      </c>
      <c r="R26" s="75">
        <v>4382</v>
      </c>
      <c r="S26" s="75">
        <v>925</v>
      </c>
      <c r="T26" s="75">
        <v>0</v>
      </c>
      <c r="U26" s="75">
        <v>0</v>
      </c>
      <c r="V26" s="75">
        <v>3410</v>
      </c>
      <c r="W26" s="71">
        <f>IFERROR(Q26/R26-1,"n/a")</f>
        <v>1.8382017343678685</v>
      </c>
      <c r="X26" s="71">
        <f>IFERROR(Q26/S26-1,"n/a")</f>
        <v>12.445405405405406</v>
      </c>
      <c r="Y26" s="71" t="str">
        <f>IFERROR(Q26/T26-1,"n/a")</f>
        <v>n/a</v>
      </c>
      <c r="Z26" s="71" t="str">
        <f>IFERROR(Q26/U26-1,"n/a")</f>
        <v>n/a</v>
      </c>
      <c r="AA26" s="131">
        <f>IFERROR(Q26/V26-1,"n/a")</f>
        <v>2.6472140762463341</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493</v>
      </c>
      <c r="G27" s="137">
        <f t="shared" si="0"/>
        <v>430</v>
      </c>
      <c r="H27" s="137">
        <f t="shared" si="0"/>
        <v>352</v>
      </c>
      <c r="I27" s="137">
        <f t="shared" si="0"/>
        <v>18</v>
      </c>
      <c r="J27" s="137">
        <f t="shared" si="0"/>
        <v>0</v>
      </c>
      <c r="K27" s="137">
        <f t="shared" si="0"/>
        <v>313</v>
      </c>
      <c r="L27" s="138">
        <f>IFERROR(F27/G27-1,"n/a")</f>
        <v>0.14651162790697669</v>
      </c>
      <c r="M27" s="138">
        <f>IFERROR(F27/H27-1,"n/a")</f>
        <v>0.40056818181818188</v>
      </c>
      <c r="N27" s="138">
        <f>IFERROR(F27/I27-1,"n/a")</f>
        <v>26.388888888888889</v>
      </c>
      <c r="O27" s="138" t="str">
        <f>IFERROR(F27/J27-1,"n/a")</f>
        <v>n/a</v>
      </c>
      <c r="P27" s="139">
        <f>IFERROR(F27/K27-1,"n/a")</f>
        <v>0.57507987220447276</v>
      </c>
      <c r="Q27" s="137">
        <f t="shared" ref="Q27:V28" si="1">Q13+Q16+Q19+Q22+Q25</f>
        <v>2001</v>
      </c>
      <c r="R27" s="137">
        <f t="shared" si="1"/>
        <v>1682</v>
      </c>
      <c r="S27" s="137">
        <f t="shared" si="1"/>
        <v>1311</v>
      </c>
      <c r="T27" s="137">
        <f t="shared" si="1"/>
        <v>37</v>
      </c>
      <c r="U27" s="137">
        <f t="shared" si="1"/>
        <v>607</v>
      </c>
      <c r="V27" s="137">
        <f t="shared" si="1"/>
        <v>1239</v>
      </c>
      <c r="W27" s="138">
        <f>IFERROR(Q27/R27-1,"n/a")</f>
        <v>0.18965517241379315</v>
      </c>
      <c r="X27" s="138">
        <f>IFERROR(Q27/S27-1,"n/a")</f>
        <v>0.52631578947368429</v>
      </c>
      <c r="Y27" s="138">
        <f>IFERROR(Q27/T27-1,"n/a")</f>
        <v>53.081081081081081</v>
      </c>
      <c r="Z27" s="138">
        <f>IFERROR(Q27/U27-1,"n/a")</f>
        <v>2.2965403624382206</v>
      </c>
      <c r="AA27" s="139">
        <f>IFERROR(Q27/V27-1,"n/a")</f>
        <v>0.61501210653753025</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1362424</v>
      </c>
      <c r="G28" s="141">
        <f t="shared" si="0"/>
        <v>1044083</v>
      </c>
      <c r="H28" s="141">
        <f t="shared" si="0"/>
        <v>579510</v>
      </c>
      <c r="I28" s="141">
        <f t="shared" si="0"/>
        <v>24481</v>
      </c>
      <c r="J28" s="141">
        <f t="shared" si="0"/>
        <v>0</v>
      </c>
      <c r="K28" s="141">
        <f t="shared" si="0"/>
        <v>837624</v>
      </c>
      <c r="L28" s="142">
        <f>IFERROR(F28/G28-1,"n/a")</f>
        <v>0.30490008936071167</v>
      </c>
      <c r="M28" s="142">
        <f>IFERROR(F28/H28-1,"n/a")</f>
        <v>1.3509930803609946</v>
      </c>
      <c r="N28" s="142">
        <f>IFERROR(F28/I28-1,"n/a")</f>
        <v>54.652301785057801</v>
      </c>
      <c r="O28" s="142" t="str">
        <f>IFERROR(F28/J28-1,"n/a")</f>
        <v>n/a</v>
      </c>
      <c r="P28" s="143">
        <f>IFERROR(F28/K28-1,"n/a")</f>
        <v>0.62653410121964037</v>
      </c>
      <c r="Q28" s="141">
        <f t="shared" si="1"/>
        <v>5888847</v>
      </c>
      <c r="R28" s="141">
        <f t="shared" si="1"/>
        <v>4500804</v>
      </c>
      <c r="S28" s="141">
        <f t="shared" si="1"/>
        <v>1954680</v>
      </c>
      <c r="T28" s="141">
        <f t="shared" si="1"/>
        <v>40586</v>
      </c>
      <c r="U28" s="141">
        <f t="shared" si="1"/>
        <v>1276302</v>
      </c>
      <c r="V28" s="141">
        <f t="shared" si="1"/>
        <v>3418724</v>
      </c>
      <c r="W28" s="142">
        <f>IFERROR(Q28/R28-1,"n/a")</f>
        <v>0.30839889939664111</v>
      </c>
      <c r="X28" s="142">
        <f>IFERROR(Q28/S28-1,"n/a")</f>
        <v>2.012691079869851</v>
      </c>
      <c r="Y28" s="142">
        <f>IFERROR(Q28/T28-1,"n/a")</f>
        <v>144.09552555068251</v>
      </c>
      <c r="Z28" s="142">
        <f>IFERROR(Q28/U28-1,"n/a")</f>
        <v>3.6139918295199722</v>
      </c>
      <c r="AA28" s="143">
        <f>IFERROR(Q28/V28-1,"n/a")</f>
        <v>0.72252776181990708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Q9" sqref="Q9:AA9"/>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45397</v>
      </c>
      <c r="AG3" s="166"/>
      <c r="AH3" s="10"/>
    </row>
    <row r="4" spans="1:34" ht="16.2">
      <c r="A4" s="10"/>
      <c r="B4" s="167" t="s">
        <v>11</v>
      </c>
      <c r="C4" s="168"/>
      <c r="D4" s="205"/>
      <c r="E4" s="234" t="s">
        <v>110</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50</v>
      </c>
      <c r="G9" s="250"/>
      <c r="H9" s="250"/>
      <c r="I9" s="250"/>
      <c r="J9" s="250"/>
      <c r="K9" s="250"/>
      <c r="L9" s="250"/>
      <c r="M9" s="250"/>
      <c r="N9" s="250"/>
      <c r="O9" s="250"/>
      <c r="P9" s="251"/>
      <c r="Q9" s="252" t="s">
        <v>51</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186</v>
      </c>
      <c r="G13" s="130">
        <v>129</v>
      </c>
      <c r="H13" s="130">
        <v>136</v>
      </c>
      <c r="I13" s="130">
        <v>0</v>
      </c>
      <c r="J13" s="130">
        <v>42</v>
      </c>
      <c r="K13" s="130">
        <v>129</v>
      </c>
      <c r="L13" s="71">
        <f>IFERROR(F13/G13-1,"n/a")</f>
        <v>0.44186046511627897</v>
      </c>
      <c r="M13" s="71">
        <f>IFERROR(F13/H13-1,"n/a")</f>
        <v>0.36764705882352944</v>
      </c>
      <c r="N13" s="71" t="str">
        <f>IFERROR(F13/I13-1,"n/a")</f>
        <v>n/a</v>
      </c>
      <c r="O13" s="71">
        <f>IFERROR(F13/J13-1,"n/a")</f>
        <v>3.4285714285714288</v>
      </c>
      <c r="P13" s="131">
        <f>IFERROR(F13/K13-1,"n/a")</f>
        <v>0.44186046511627897</v>
      </c>
      <c r="Q13" s="75">
        <v>889</v>
      </c>
      <c r="R13" s="75">
        <v>659</v>
      </c>
      <c r="S13" s="75">
        <v>666</v>
      </c>
      <c r="T13" s="75">
        <v>0</v>
      </c>
      <c r="U13" s="75">
        <v>551</v>
      </c>
      <c r="V13" s="75">
        <v>645</v>
      </c>
      <c r="W13" s="71">
        <f>IFERROR(Q13/R13-1,"n/a")</f>
        <v>0.34901365705614573</v>
      </c>
      <c r="X13" s="71">
        <f>IFERROR(Q13/S13-1,"n/a")</f>
        <v>0.33483483483483489</v>
      </c>
      <c r="Y13" s="71" t="str">
        <f>IFERROR(Q13/T13-1,"n/a")</f>
        <v>n/a</v>
      </c>
      <c r="Z13" s="71">
        <f>IFERROR(Q13/U13-1,"n/a")</f>
        <v>0.61343012704174238</v>
      </c>
      <c r="AA13" s="131">
        <f>IFERROR(Q13/V13-1,"n/a")</f>
        <v>0.3782945736434109</v>
      </c>
      <c r="AB13" s="75">
        <v>1630</v>
      </c>
      <c r="AC13" s="75">
        <v>1486</v>
      </c>
      <c r="AD13" s="75">
        <v>522</v>
      </c>
      <c r="AE13" s="75">
        <v>551</v>
      </c>
      <c r="AF13" s="231">
        <v>1591</v>
      </c>
      <c r="AG13" s="224"/>
      <c r="AH13" s="224"/>
    </row>
    <row r="14" spans="1:34" s="225" customFormat="1" ht="10.8">
      <c r="A14" s="224"/>
      <c r="B14" s="229"/>
      <c r="C14" s="190"/>
      <c r="D14" s="168" t="s">
        <v>20</v>
      </c>
      <c r="E14" s="189"/>
      <c r="F14" s="130">
        <v>661343</v>
      </c>
      <c r="G14" s="130">
        <v>449751</v>
      </c>
      <c r="H14" s="130">
        <v>297788</v>
      </c>
      <c r="I14" s="130">
        <v>0</v>
      </c>
      <c r="J14" s="130">
        <v>0</v>
      </c>
      <c r="K14" s="130">
        <v>394045</v>
      </c>
      <c r="L14" s="71">
        <f>IFERROR(F14/G14-1,"n/a")</f>
        <v>0.47046476828289441</v>
      </c>
      <c r="M14" s="71">
        <f>IFERROR(F14/H14-1,"n/a")</f>
        <v>1.220851746880331</v>
      </c>
      <c r="N14" s="71" t="str">
        <f>IFERROR(F14/I14-1,"n/a")</f>
        <v>n/a</v>
      </c>
      <c r="O14" s="71" t="str">
        <f>IFERROR(F14/J14-1,"n/a")</f>
        <v>n/a</v>
      </c>
      <c r="P14" s="131">
        <f>IFERROR(F14/K14-1,"n/a")</f>
        <v>0.6783438439772107</v>
      </c>
      <c r="Q14" s="75">
        <v>2811585</v>
      </c>
      <c r="R14" s="75">
        <v>1987935</v>
      </c>
      <c r="S14" s="75">
        <v>1057446</v>
      </c>
      <c r="T14" s="75">
        <v>0</v>
      </c>
      <c r="U14" s="75">
        <v>1092884</v>
      </c>
      <c r="V14" s="75">
        <v>1845149</v>
      </c>
      <c r="W14" s="71">
        <f>IFERROR(Q14/R14-1,"n/a")</f>
        <v>0.41432441201548342</v>
      </c>
      <c r="X14" s="71">
        <f>IFERROR(Q14/S14-1,"n/a")</f>
        <v>1.6588449906661902</v>
      </c>
      <c r="Y14" s="71" t="str">
        <f>IFERROR(Q14/T14-1,"n/a")</f>
        <v>n/a</v>
      </c>
      <c r="Z14" s="71">
        <f>IFERROR(Q14/U14-1,"n/a")</f>
        <v>1.5726289340863255</v>
      </c>
      <c r="AA14" s="131">
        <f>IFERROR(Q14/V14-1,"n/a")</f>
        <v>0.52377125099382216</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51</v>
      </c>
      <c r="G16" s="130">
        <v>46</v>
      </c>
      <c r="H16" s="130">
        <v>56</v>
      </c>
      <c r="I16" s="130">
        <v>5</v>
      </c>
      <c r="J16" s="130">
        <v>0</v>
      </c>
      <c r="K16" s="130">
        <v>51</v>
      </c>
      <c r="L16" s="71">
        <f>IFERROR(F16/G16-1,"n/a")</f>
        <v>0.10869565217391308</v>
      </c>
      <c r="M16" s="71">
        <f>IFERROR(F16/H16-1,"n/a")</f>
        <v>-8.9285714285714302E-2</v>
      </c>
      <c r="N16" s="71">
        <f>IFERROR(F16/I16-1,"n/a")</f>
        <v>9.1999999999999993</v>
      </c>
      <c r="O16" s="71" t="str">
        <f>IFERROR(F16/J16-1,"n/a")</f>
        <v>n/a</v>
      </c>
      <c r="P16" s="131">
        <f>IFERROR(F16/K16-1,"n/a")</f>
        <v>0</v>
      </c>
      <c r="Q16" s="75">
        <v>87</v>
      </c>
      <c r="R16" s="75">
        <v>73</v>
      </c>
      <c r="S16" s="75">
        <v>92</v>
      </c>
      <c r="T16" s="75">
        <v>17</v>
      </c>
      <c r="U16" s="75">
        <v>10</v>
      </c>
      <c r="V16" s="75">
        <v>74</v>
      </c>
      <c r="W16" s="71">
        <f>IFERROR(Q16/R16-1,"n/a")</f>
        <v>0.19178082191780832</v>
      </c>
      <c r="X16" s="71">
        <f>IFERROR(Q16/S16-1,"n/a")</f>
        <v>-5.4347826086956541E-2</v>
      </c>
      <c r="Y16" s="71">
        <f>IFERROR(Q16/T16-1,"n/a")</f>
        <v>4.117647058823529</v>
      </c>
      <c r="Z16" s="71">
        <f>IFERROR(Q16/U16-1,"n/a")</f>
        <v>7.6999999999999993</v>
      </c>
      <c r="AA16" s="131">
        <f>IFERROR(Q16/V16-1,"n/a")</f>
        <v>0.17567567567567566</v>
      </c>
      <c r="AB16" s="75">
        <v>575</v>
      </c>
      <c r="AC16" s="75">
        <v>572</v>
      </c>
      <c r="AD16" s="75">
        <v>202</v>
      </c>
      <c r="AE16" s="75">
        <v>54</v>
      </c>
      <c r="AF16" s="231">
        <v>586</v>
      </c>
      <c r="AG16" s="224"/>
      <c r="AH16" s="224"/>
    </row>
    <row r="17" spans="1:34" s="225" customFormat="1" ht="10.8">
      <c r="A17" s="224"/>
      <c r="B17" s="229"/>
      <c r="C17" s="190"/>
      <c r="D17" s="168" t="s">
        <v>20</v>
      </c>
      <c r="E17" s="189"/>
      <c r="F17" s="130">
        <v>123781</v>
      </c>
      <c r="G17" s="130">
        <v>107348</v>
      </c>
      <c r="H17" s="130">
        <v>60367</v>
      </c>
      <c r="I17" s="130">
        <v>6002</v>
      </c>
      <c r="J17" s="130">
        <v>0</v>
      </c>
      <c r="K17" s="130">
        <v>147331</v>
      </c>
      <c r="L17" s="71">
        <f>IFERROR(F17/G17-1,"n/a")</f>
        <v>0.15308156649401949</v>
      </c>
      <c r="M17" s="71">
        <f>IFERROR(F17/H17-1,"n/a")</f>
        <v>1.0504745970480562</v>
      </c>
      <c r="N17" s="71">
        <f>IFERROR(F17/I17-1,"n/a")</f>
        <v>19.623292235921358</v>
      </c>
      <c r="O17" s="71" t="str">
        <f>IFERROR(F17/J17-1,"n/a")</f>
        <v>n/a</v>
      </c>
      <c r="P17" s="131">
        <f>IFERROR(F17/K17-1,"n/a")</f>
        <v>-0.15984416042788008</v>
      </c>
      <c r="Q17" s="75">
        <v>252653</v>
      </c>
      <c r="R17" s="75">
        <v>190403</v>
      </c>
      <c r="S17" s="75">
        <v>96875</v>
      </c>
      <c r="T17" s="75">
        <v>16105</v>
      </c>
      <c r="U17" s="75">
        <v>41113</v>
      </c>
      <c r="V17" s="75">
        <v>227705</v>
      </c>
      <c r="W17" s="71">
        <f>IFERROR(Q17/R17-1,"n/a")</f>
        <v>0.32693812597490579</v>
      </c>
      <c r="X17" s="71">
        <f>IFERROR(Q17/S17-1,"n/a")</f>
        <v>1.6080309677419353</v>
      </c>
      <c r="Y17" s="71">
        <f>IFERROR(Q17/T17-1,"n/a")</f>
        <v>14.687860912760012</v>
      </c>
      <c r="Z17" s="71">
        <f>IFERROR(Q17/U17-1,"n/a")</f>
        <v>5.145331160460195</v>
      </c>
      <c r="AA17" s="131">
        <f>IFERROR(Q17/V17-1,"n/a")</f>
        <v>0.10956281153246517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52</v>
      </c>
      <c r="G19" s="130">
        <v>47</v>
      </c>
      <c r="H19" s="130">
        <v>35</v>
      </c>
      <c r="I19" s="130">
        <v>2</v>
      </c>
      <c r="J19" s="130">
        <v>0</v>
      </c>
      <c r="K19" s="130">
        <v>21</v>
      </c>
      <c r="L19" s="71">
        <f>IFERROR(F19/G19-1,"n/a")</f>
        <v>0.1063829787234043</v>
      </c>
      <c r="M19" s="71">
        <f>IFERROR(F19/H19-1,"n/a")</f>
        <v>0.48571428571428577</v>
      </c>
      <c r="N19" s="71">
        <f>IFERROR(F19/I19-1,"n/a")</f>
        <v>25</v>
      </c>
      <c r="O19" s="71" t="str">
        <f>IFERROR(F19/J19-1,"n/a")</f>
        <v>n/a</v>
      </c>
      <c r="P19" s="131">
        <f>IFERROR(F19/K19-1,"n/a")</f>
        <v>1.4761904761904763</v>
      </c>
      <c r="Q19" s="75">
        <v>79</v>
      </c>
      <c r="R19" s="75">
        <v>70</v>
      </c>
      <c r="S19" s="75">
        <v>47</v>
      </c>
      <c r="T19" s="75">
        <v>2</v>
      </c>
      <c r="U19" s="75">
        <v>3</v>
      </c>
      <c r="V19" s="75">
        <v>27</v>
      </c>
      <c r="W19" s="71">
        <f>IFERROR(Q19/R19-1,"n/a")</f>
        <v>0.12857142857142856</v>
      </c>
      <c r="X19" s="71">
        <f>IFERROR(Q19/S19-1,"n/a")</f>
        <v>0.68085106382978733</v>
      </c>
      <c r="Y19" s="71">
        <f>IFERROR(Q19/T19-1,"n/a")</f>
        <v>38.5</v>
      </c>
      <c r="Z19" s="71">
        <f>IFERROR(Q19/U19-1,"n/a")</f>
        <v>25.333333333333332</v>
      </c>
      <c r="AA19" s="131">
        <f>IFERROR(Q19/V19-1,"n/a")</f>
        <v>1.925925925925926</v>
      </c>
      <c r="AB19" s="75">
        <v>708</v>
      </c>
      <c r="AC19" s="75">
        <v>658</v>
      </c>
      <c r="AD19" s="75">
        <v>47</v>
      </c>
      <c r="AE19" s="75">
        <v>9</v>
      </c>
      <c r="AF19" s="231">
        <v>290</v>
      </c>
      <c r="AG19" s="224"/>
      <c r="AH19" s="224"/>
    </row>
    <row r="20" spans="1:34" s="225" customFormat="1" ht="10.8">
      <c r="A20" s="224"/>
      <c r="B20" s="229"/>
      <c r="C20" s="190"/>
      <c r="D20" s="168" t="s">
        <v>20</v>
      </c>
      <c r="E20" s="189"/>
      <c r="F20" s="130">
        <v>63335</v>
      </c>
      <c r="G20" s="130">
        <v>66302</v>
      </c>
      <c r="H20" s="130">
        <v>32576</v>
      </c>
      <c r="I20" s="130">
        <v>0</v>
      </c>
      <c r="J20" s="130">
        <v>0</v>
      </c>
      <c r="K20" s="130">
        <v>36063</v>
      </c>
      <c r="L20" s="71">
        <f>IFERROR(F20/G20-1,"n/a")</f>
        <v>-4.4749781303731417E-2</v>
      </c>
      <c r="M20" s="71">
        <f>IFERROR(F20/H20-1,"n/a")</f>
        <v>0.9442227406679764</v>
      </c>
      <c r="N20" s="71" t="str">
        <f>IFERROR(F20/I20-1,"n/a")</f>
        <v>n/a</v>
      </c>
      <c r="O20" s="71" t="str">
        <f>IFERROR(F20/J20-1,"n/a")</f>
        <v>n/a</v>
      </c>
      <c r="P20" s="131">
        <f>IFERROR(F20/K20-1,"n/a")</f>
        <v>0.7562321492942905</v>
      </c>
      <c r="Q20" s="75">
        <v>103076</v>
      </c>
      <c r="R20" s="75">
        <v>87148</v>
      </c>
      <c r="S20" s="75">
        <v>35661</v>
      </c>
      <c r="T20" s="75">
        <v>0</v>
      </c>
      <c r="U20" s="75">
        <v>1753</v>
      </c>
      <c r="V20" s="75">
        <v>42547</v>
      </c>
      <c r="W20" s="71">
        <f>IFERROR(Q20/R20-1,"n/a")</f>
        <v>0.18276954146968372</v>
      </c>
      <c r="X20" s="71">
        <f>IFERROR(Q20/S20-1,"n/a")</f>
        <v>1.890440537281624</v>
      </c>
      <c r="Y20" s="71" t="str">
        <f>IFERROR(Q20/T20-1,"n/a")</f>
        <v>n/a</v>
      </c>
      <c r="Z20" s="71">
        <f>IFERROR(Q20/U20-1,"n/a")</f>
        <v>57.799771819737593</v>
      </c>
      <c r="AA20" s="131">
        <f>IFERROR(Q20/V20-1,"n/a")</f>
        <v>1.4226384939008625</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193</v>
      </c>
      <c r="G22" s="130">
        <v>162</v>
      </c>
      <c r="H22" s="130">
        <v>100</v>
      </c>
      <c r="I22" s="130">
        <v>0</v>
      </c>
      <c r="J22" s="130">
        <v>0</v>
      </c>
      <c r="K22" s="130">
        <v>90</v>
      </c>
      <c r="L22" s="71">
        <f>IFERROR(F22/G22-1,"n/a")</f>
        <v>0.19135802469135799</v>
      </c>
      <c r="M22" s="71">
        <f>IFERROR(F22/H22-1,"n/a")</f>
        <v>0.92999999999999994</v>
      </c>
      <c r="N22" s="71" t="str">
        <f>IFERROR(F22/I22-1,"n/a")</f>
        <v>n/a</v>
      </c>
      <c r="O22" s="71" t="str">
        <f>IFERROR(F22/J22-1,"n/a")</f>
        <v>n/a</v>
      </c>
      <c r="P22" s="131">
        <f>IFERROR(F22/K22-1,"n/a")</f>
        <v>1.1444444444444444</v>
      </c>
      <c r="Q22" s="75">
        <v>452</v>
      </c>
      <c r="R22" s="75">
        <v>449</v>
      </c>
      <c r="S22" s="75">
        <v>153</v>
      </c>
      <c r="T22" s="75">
        <v>0</v>
      </c>
      <c r="U22" s="75">
        <v>43</v>
      </c>
      <c r="V22" s="75">
        <v>179</v>
      </c>
      <c r="W22" s="71">
        <f>IFERROR(Q22/R22-1,"n/a")</f>
        <v>6.6815144766148027E-3</v>
      </c>
      <c r="X22" s="71">
        <f>IFERROR(Q22/S22-1,"n/a")</f>
        <v>1.9542483660130721</v>
      </c>
      <c r="Y22" s="71" t="str">
        <f>IFERROR(Q22/T22-1,"n/a")</f>
        <v>n/a</v>
      </c>
      <c r="Z22" s="71">
        <f>IFERROR(Q22/U22-1,"n/a")</f>
        <v>9.5116279069767433</v>
      </c>
      <c r="AA22" s="131">
        <f>IFERROR(Q22/V22-1,"n/a")</f>
        <v>1.5251396648044691</v>
      </c>
      <c r="AB22" s="75">
        <v>1500</v>
      </c>
      <c r="AC22" s="75">
        <v>895</v>
      </c>
      <c r="AD22" s="75">
        <v>283</v>
      </c>
      <c r="AE22" s="75">
        <v>43</v>
      </c>
      <c r="AF22" s="231">
        <v>827</v>
      </c>
      <c r="AG22" s="224"/>
      <c r="AH22" s="224"/>
    </row>
    <row r="23" spans="1:34" s="225" customFormat="1" ht="10.8">
      <c r="A23" s="224"/>
      <c r="B23" s="229"/>
      <c r="C23" s="190"/>
      <c r="D23" s="168" t="s">
        <v>20</v>
      </c>
      <c r="E23" s="189"/>
      <c r="F23" s="130">
        <v>431635</v>
      </c>
      <c r="G23" s="130">
        <v>352703</v>
      </c>
      <c r="H23" s="130">
        <v>115809</v>
      </c>
      <c r="I23" s="130">
        <v>0</v>
      </c>
      <c r="J23" s="130">
        <v>0</v>
      </c>
      <c r="K23" s="130">
        <v>212740</v>
      </c>
      <c r="L23" s="71">
        <f>IFERROR(F23/G23-1,"n/a")</f>
        <v>0.2237916887579634</v>
      </c>
      <c r="M23" s="71">
        <f>IFERROR(F23/H23-1,"n/a")</f>
        <v>2.7271282888203854</v>
      </c>
      <c r="N23" s="71" t="str">
        <f>IFERROR(F23/I23-1,"n/a")</f>
        <v>n/a</v>
      </c>
      <c r="O23" s="71" t="str">
        <f>IFERROR(F23/J23-1,"n/a")</f>
        <v>n/a</v>
      </c>
      <c r="P23" s="131">
        <f>IFERROR(F23/K23-1,"n/a")</f>
        <v>1.0289320297076245</v>
      </c>
      <c r="Q23" s="75">
        <v>1344690</v>
      </c>
      <c r="R23" s="75">
        <v>1188977</v>
      </c>
      <c r="S23" s="75">
        <v>184263</v>
      </c>
      <c r="T23" s="75">
        <v>0</v>
      </c>
      <c r="U23" s="75">
        <v>140552</v>
      </c>
      <c r="V23" s="75">
        <v>464640</v>
      </c>
      <c r="W23" s="71">
        <f>IFERROR(Q23/R23-1,"n/a")</f>
        <v>0.13096384538977635</v>
      </c>
      <c r="X23" s="71">
        <f>IFERROR(Q23/S23-1,"n/a")</f>
        <v>6.297666921736865</v>
      </c>
      <c r="Y23" s="71" t="str">
        <f>IFERROR(Q23/T23-1,"n/a")</f>
        <v>n/a</v>
      </c>
      <c r="Z23" s="71">
        <f>IFERROR(Q23/U23-1,"n/a")</f>
        <v>8.5672064431669419</v>
      </c>
      <c r="AA23" s="131">
        <f>IFERROR(Q23/V23-1,"n/a")</f>
        <v>1.8940470041322315</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1</v>
      </c>
      <c r="G25" s="130">
        <v>1</v>
      </c>
      <c r="H25" s="130">
        <v>1</v>
      </c>
      <c r="I25" s="130">
        <v>0</v>
      </c>
      <c r="J25" s="130">
        <v>0</v>
      </c>
      <c r="K25" s="130">
        <v>1</v>
      </c>
      <c r="L25" s="71">
        <f>IFERROR(F25/G25-1,"n/a")</f>
        <v>0</v>
      </c>
      <c r="M25" s="71">
        <f>IFERROR(F25/H25-1,"n/a")</f>
        <v>0</v>
      </c>
      <c r="N25" s="71" t="str">
        <f>IFERROR(F25/I25-1,"n/a")</f>
        <v>n/a</v>
      </c>
      <c r="O25" s="71" t="str">
        <f>IFERROR(F25/J25-1,"n/a")</f>
        <v>n/a</v>
      </c>
      <c r="P25" s="131">
        <f>IFERROR(F25/K25-1,"n/a")</f>
        <v>0</v>
      </c>
      <c r="Q25" s="75">
        <v>1</v>
      </c>
      <c r="R25" s="75">
        <v>1</v>
      </c>
      <c r="S25" s="75">
        <v>1</v>
      </c>
      <c r="T25" s="75">
        <v>0</v>
      </c>
      <c r="U25" s="75">
        <v>0</v>
      </c>
      <c r="V25" s="75">
        <v>1</v>
      </c>
      <c r="W25" s="71">
        <f>IFERROR(Q25/R25-1,"n/a")</f>
        <v>0</v>
      </c>
      <c r="X25" s="71">
        <f>IFERROR(Q25/S25-1,"n/a")</f>
        <v>0</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0.8">
      <c r="A26" s="224"/>
      <c r="B26" s="229"/>
      <c r="C26" s="190"/>
      <c r="D26" s="168" t="s">
        <v>20</v>
      </c>
      <c r="E26" s="189"/>
      <c r="F26" s="130">
        <v>4131</v>
      </c>
      <c r="G26" s="130">
        <v>2258</v>
      </c>
      <c r="H26" s="130">
        <v>925</v>
      </c>
      <c r="I26" s="130">
        <v>0</v>
      </c>
      <c r="J26" s="130">
        <v>0</v>
      </c>
      <c r="K26" s="130">
        <v>1059</v>
      </c>
      <c r="L26" s="71">
        <f>IFERROR(F26/G26-1,"n/a")</f>
        <v>0.82949512843224094</v>
      </c>
      <c r="M26" s="71">
        <f>IFERROR(F26/H26-1,"n/a")</f>
        <v>3.4659459459459461</v>
      </c>
      <c r="N26" s="71" t="str">
        <f>IFERROR(F26/I26-1,"n/a")</f>
        <v>n/a</v>
      </c>
      <c r="O26" s="71" t="str">
        <f>IFERROR(F26/J26-1,"n/a")</f>
        <v>n/a</v>
      </c>
      <c r="P26" s="131">
        <f>IFERROR(F26/K26-1,"n/a")</f>
        <v>2.9008498583569406</v>
      </c>
      <c r="Q26" s="75">
        <v>4131</v>
      </c>
      <c r="R26" s="75">
        <v>2258</v>
      </c>
      <c r="S26" s="75">
        <v>925</v>
      </c>
      <c r="T26" s="75">
        <v>0</v>
      </c>
      <c r="U26" s="75">
        <v>0</v>
      </c>
      <c r="V26" s="75">
        <v>1059</v>
      </c>
      <c r="W26" s="71">
        <f>IFERROR(Q26/R26-1,"n/a")</f>
        <v>0.82949512843224094</v>
      </c>
      <c r="X26" s="71">
        <f>IFERROR(Q26/S26-1,"n/a")</f>
        <v>3.4659459459459461</v>
      </c>
      <c r="Y26" s="71" t="str">
        <f>IFERROR(Q26/T26-1,"n/a")</f>
        <v>n/a</v>
      </c>
      <c r="Z26" s="71" t="str">
        <f>IFERROR(Q26/U26-1,"n/a")</f>
        <v>n/a</v>
      </c>
      <c r="AA26" s="131">
        <f>IFERROR(Q26/V26-1,"n/a")</f>
        <v>2.9008498583569406</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483</v>
      </c>
      <c r="G27" s="137">
        <f t="shared" si="0"/>
        <v>385</v>
      </c>
      <c r="H27" s="137">
        <f t="shared" si="0"/>
        <v>328</v>
      </c>
      <c r="I27" s="137">
        <f t="shared" si="0"/>
        <v>7</v>
      </c>
      <c r="J27" s="137">
        <f t="shared" si="0"/>
        <v>42</v>
      </c>
      <c r="K27" s="137">
        <f t="shared" si="0"/>
        <v>292</v>
      </c>
      <c r="L27" s="138">
        <f>IFERROR(F27/G27-1,"n/a")</f>
        <v>0.25454545454545463</v>
      </c>
      <c r="M27" s="138">
        <f>IFERROR(F27/H27-1,"n/a")</f>
        <v>0.47256097560975618</v>
      </c>
      <c r="N27" s="138">
        <f>IFERROR(F27/I27-1,"n/a")</f>
        <v>68</v>
      </c>
      <c r="O27" s="138">
        <f>IFERROR(F27/J27-1,"n/a")</f>
        <v>10.5</v>
      </c>
      <c r="P27" s="139">
        <f>IFERROR(F27/K27-1,"n/a")</f>
        <v>0.65410958904109595</v>
      </c>
      <c r="Q27" s="137">
        <f t="shared" ref="Q27:V28" si="1">Q13+Q16+Q19+Q22+Q25</f>
        <v>1508</v>
      </c>
      <c r="R27" s="137">
        <f t="shared" si="1"/>
        <v>1252</v>
      </c>
      <c r="S27" s="137">
        <f t="shared" si="1"/>
        <v>959</v>
      </c>
      <c r="T27" s="137">
        <f t="shared" si="1"/>
        <v>19</v>
      </c>
      <c r="U27" s="137">
        <f t="shared" si="1"/>
        <v>607</v>
      </c>
      <c r="V27" s="137">
        <f t="shared" si="1"/>
        <v>926</v>
      </c>
      <c r="W27" s="138">
        <f>IFERROR(Q27/R27-1,"n/a")</f>
        <v>0.20447284345047922</v>
      </c>
      <c r="X27" s="138">
        <f>IFERROR(Q27/S27-1,"n/a")</f>
        <v>0.57247132429614189</v>
      </c>
      <c r="Y27" s="138">
        <f>IFERROR(Q27/T27-1,"n/a")</f>
        <v>78.368421052631575</v>
      </c>
      <c r="Z27" s="138">
        <f>IFERROR(Q27/U27-1,"n/a")</f>
        <v>1.4843492586490941</v>
      </c>
      <c r="AA27" s="139">
        <f>IFERROR(Q27/V27-1,"n/a")</f>
        <v>0.62850971922246224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1284225</v>
      </c>
      <c r="G28" s="141">
        <f t="shared" si="0"/>
        <v>978362</v>
      </c>
      <c r="H28" s="141">
        <f t="shared" si="0"/>
        <v>507465</v>
      </c>
      <c r="I28" s="141">
        <f t="shared" si="0"/>
        <v>6002</v>
      </c>
      <c r="J28" s="141">
        <f t="shared" si="0"/>
        <v>0</v>
      </c>
      <c r="K28" s="141">
        <f t="shared" si="0"/>
        <v>791238</v>
      </c>
      <c r="L28" s="142">
        <f>IFERROR(F28/G28-1,"n/a")</f>
        <v>0.31262763680519079</v>
      </c>
      <c r="M28" s="142">
        <f>IFERROR(F28/H28-1,"n/a")</f>
        <v>1.5306671396056872</v>
      </c>
      <c r="N28" s="142">
        <f>IFERROR(F28/I28-1,"n/a")</f>
        <v>212.96617794068644</v>
      </c>
      <c r="O28" s="142" t="str">
        <f>IFERROR(F28/J28-1,"n/a")</f>
        <v>n/a</v>
      </c>
      <c r="P28" s="143">
        <f>IFERROR(F28/K28-1,"n/a")</f>
        <v>0.62305779044990262</v>
      </c>
      <c r="Q28" s="141">
        <f t="shared" si="1"/>
        <v>4516135</v>
      </c>
      <c r="R28" s="141">
        <f t="shared" si="1"/>
        <v>3456721</v>
      </c>
      <c r="S28" s="141">
        <f t="shared" si="1"/>
        <v>1375170</v>
      </c>
      <c r="T28" s="141">
        <f t="shared" si="1"/>
        <v>16105</v>
      </c>
      <c r="U28" s="141">
        <f t="shared" si="1"/>
        <v>1276302</v>
      </c>
      <c r="V28" s="141">
        <f t="shared" si="1"/>
        <v>2581100</v>
      </c>
      <c r="W28" s="142">
        <f>IFERROR(Q28/R28-1,"n/a")</f>
        <v>0.3064794642090003</v>
      </c>
      <c r="X28" s="142">
        <f>IFERROR(Q28/S28-1,"n/a")</f>
        <v>2.2840557894660298</v>
      </c>
      <c r="Y28" s="142">
        <f>IFERROR(Q28/T28-1,"n/a")</f>
        <v>279.41819310773053</v>
      </c>
      <c r="Z28" s="142">
        <f>IFERROR(Q28/U28-1,"n/a")</f>
        <v>2.5384532814333913</v>
      </c>
      <c r="AA28" s="143">
        <f>IFERROR(Q28/V28-1,"n/a")</f>
        <v>0.74969392894502351</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E4" sqref="E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6.2">
      <c r="A4" s="10"/>
      <c r="B4" s="167" t="s">
        <v>11</v>
      </c>
      <c r="C4" s="168"/>
      <c r="D4" s="205"/>
      <c r="E4" s="234" t="s">
        <v>109</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f>D4</f>
        <v>0</v>
      </c>
      <c r="G9" s="250"/>
      <c r="H9" s="250"/>
      <c r="I9" s="250"/>
      <c r="J9" s="250"/>
      <c r="K9" s="250"/>
      <c r="L9" s="250"/>
      <c r="M9" s="250"/>
      <c r="N9" s="250"/>
      <c r="O9" s="250"/>
      <c r="P9" s="251"/>
      <c r="Q9" s="252" t="s">
        <v>14</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282</v>
      </c>
      <c r="G13" s="130">
        <v>181</v>
      </c>
      <c r="H13" s="130">
        <v>204</v>
      </c>
      <c r="I13" s="130">
        <v>0</v>
      </c>
      <c r="J13" s="130">
        <v>147</v>
      </c>
      <c r="K13" s="130">
        <v>170</v>
      </c>
      <c r="L13" s="71">
        <f>IFERROR(F13/G13-1,"n/a")</f>
        <v>0.55801104972375692</v>
      </c>
      <c r="M13" s="71">
        <f>IFERROR(F13/H13-1,"n/a")</f>
        <v>0.38235294117647056</v>
      </c>
      <c r="N13" s="71" t="str">
        <f>IFERROR(F13/I13-1,"n/a")</f>
        <v>n/a</v>
      </c>
      <c r="O13" s="71">
        <f>IFERROR(F13/J13-1,"n/a")</f>
        <v>0.91836734693877542</v>
      </c>
      <c r="P13" s="131">
        <f>IFERROR(F13/K13-1,"n/a")</f>
        <v>0.65882352941176481</v>
      </c>
      <c r="Q13" s="75">
        <v>703</v>
      </c>
      <c r="R13" s="75">
        <v>530</v>
      </c>
      <c r="S13" s="75">
        <v>530</v>
      </c>
      <c r="T13" s="75">
        <v>0</v>
      </c>
      <c r="U13" s="75">
        <v>509</v>
      </c>
      <c r="V13" s="75">
        <v>516</v>
      </c>
      <c r="W13" s="71">
        <f>IFERROR(Q13/R13-1,"n/a")</f>
        <v>0.32641509433962268</v>
      </c>
      <c r="X13" s="71">
        <f>IFERROR(Q13/S13-1,"n/a")</f>
        <v>0.32641509433962268</v>
      </c>
      <c r="Y13" s="71" t="str">
        <f>IFERROR(Q13/T13-1,"n/a")</f>
        <v>n/a</v>
      </c>
      <c r="Z13" s="71">
        <f>IFERROR(Q13/U13-1,"n/a")</f>
        <v>0.38113948919449903</v>
      </c>
      <c r="AA13" s="131">
        <f>IFERROR(Q13/V13-1,"n/a")</f>
        <v>0.36240310077519378</v>
      </c>
      <c r="AB13" s="75">
        <v>1630</v>
      </c>
      <c r="AC13" s="75">
        <v>1486</v>
      </c>
      <c r="AD13" s="75">
        <v>522</v>
      </c>
      <c r="AE13" s="75">
        <v>551</v>
      </c>
      <c r="AF13" s="231">
        <v>1591</v>
      </c>
      <c r="AG13" s="224"/>
      <c r="AH13" s="224"/>
    </row>
    <row r="14" spans="1:34" s="225" customFormat="1" ht="10.8">
      <c r="A14" s="224"/>
      <c r="B14" s="229"/>
      <c r="C14" s="190"/>
      <c r="D14" s="168" t="s">
        <v>20</v>
      </c>
      <c r="E14" s="189"/>
      <c r="F14" s="130">
        <v>854103</v>
      </c>
      <c r="G14" s="130">
        <v>565574</v>
      </c>
      <c r="H14" s="130">
        <v>344501</v>
      </c>
      <c r="I14" s="130">
        <v>0</v>
      </c>
      <c r="J14" s="130">
        <v>196286</v>
      </c>
      <c r="K14" s="130">
        <v>500596</v>
      </c>
      <c r="L14" s="71">
        <f>IFERROR(F14/G14-1,"n/a")</f>
        <v>0.51015251761926828</v>
      </c>
      <c r="M14" s="71">
        <f>IFERROR(F14/H14-1,"n/a")</f>
        <v>1.4792467946392027</v>
      </c>
      <c r="N14" s="71" t="str">
        <f>IFERROR(F14/I14-1,"n/a")</f>
        <v>n/a</v>
      </c>
      <c r="O14" s="71">
        <f>IFERROR(F14/J14-1,"n/a")</f>
        <v>3.3513189937132548</v>
      </c>
      <c r="P14" s="131">
        <f>IFERROR(F14/K14-1,"n/a")</f>
        <v>0.70617224268671741</v>
      </c>
      <c r="Q14" s="75">
        <v>2150242</v>
      </c>
      <c r="R14" s="75">
        <v>1538184</v>
      </c>
      <c r="S14" s="75">
        <v>759658</v>
      </c>
      <c r="T14" s="75">
        <v>0</v>
      </c>
      <c r="U14" s="75">
        <v>1092884</v>
      </c>
      <c r="V14" s="75">
        <v>1451104</v>
      </c>
      <c r="W14" s="71">
        <f>IFERROR(Q14/R14-1,"n/a")</f>
        <v>0.39790948287070993</v>
      </c>
      <c r="X14" s="71">
        <f>IFERROR(Q14/S14-1,"n/a")</f>
        <v>1.8305395322632028</v>
      </c>
      <c r="Y14" s="71" t="str">
        <f>IFERROR(Q14/T14-1,"n/a")</f>
        <v>n/a</v>
      </c>
      <c r="Z14" s="71">
        <f>IFERROR(Q14/U14-1,"n/a")</f>
        <v>0.96749334787589536</v>
      </c>
      <c r="AA14" s="131">
        <f>IFERROR(Q14/V14-1,"n/a")</f>
        <v>0.48179730742937799</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17</v>
      </c>
      <c r="G16" s="130">
        <v>16</v>
      </c>
      <c r="H16" s="130">
        <v>26</v>
      </c>
      <c r="I16" s="130">
        <v>5</v>
      </c>
      <c r="J16" s="130">
        <v>1</v>
      </c>
      <c r="K16" s="130">
        <v>10</v>
      </c>
      <c r="L16" s="71">
        <f>IFERROR(F16/G16-1,"n/a")</f>
        <v>6.25E-2</v>
      </c>
      <c r="M16" s="71">
        <f>IFERROR(F16/H16-1,"n/a")</f>
        <v>-0.34615384615384615</v>
      </c>
      <c r="N16" s="71">
        <f>IFERROR(F16/I16-1,"n/a")</f>
        <v>2.4</v>
      </c>
      <c r="O16" s="71">
        <f>IFERROR(F16/J16-1,"n/a")</f>
        <v>16</v>
      </c>
      <c r="P16" s="131">
        <f>IFERROR(F16/K16-1,"n/a")</f>
        <v>0.7</v>
      </c>
      <c r="Q16" s="75">
        <v>36</v>
      </c>
      <c r="R16" s="75">
        <v>27</v>
      </c>
      <c r="S16" s="75">
        <v>36</v>
      </c>
      <c r="T16" s="75">
        <v>12</v>
      </c>
      <c r="U16" s="75">
        <v>10</v>
      </c>
      <c r="V16" s="75">
        <v>23</v>
      </c>
      <c r="W16" s="71">
        <f>IFERROR(Q16/R16-1,"n/a")</f>
        <v>0.33333333333333326</v>
      </c>
      <c r="X16" s="71">
        <f>IFERROR(Q16/S16-1,"n/a")</f>
        <v>0</v>
      </c>
      <c r="Y16" s="71">
        <f>IFERROR(Q16/T16-1,"n/a")</f>
        <v>2</v>
      </c>
      <c r="Z16" s="71">
        <f>IFERROR(Q16/U16-1,"n/a")</f>
        <v>2.6</v>
      </c>
      <c r="AA16" s="131">
        <f>IFERROR(Q16/V16-1,"n/a")</f>
        <v>0.56521739130434789</v>
      </c>
      <c r="AB16" s="75">
        <v>575</v>
      </c>
      <c r="AC16" s="75">
        <v>572</v>
      </c>
      <c r="AD16" s="75">
        <v>202</v>
      </c>
      <c r="AE16" s="75">
        <v>54</v>
      </c>
      <c r="AF16" s="231">
        <v>586</v>
      </c>
      <c r="AG16" s="224"/>
      <c r="AH16" s="224"/>
    </row>
    <row r="17" spans="1:34" s="225" customFormat="1" ht="10.8">
      <c r="A17" s="224"/>
      <c r="B17" s="229"/>
      <c r="C17" s="190"/>
      <c r="D17" s="168" t="s">
        <v>20</v>
      </c>
      <c r="E17" s="189"/>
      <c r="F17" s="130">
        <v>54338</v>
      </c>
      <c r="G17" s="130">
        <v>43135</v>
      </c>
      <c r="H17" s="130">
        <v>28377</v>
      </c>
      <c r="I17" s="130">
        <v>4146</v>
      </c>
      <c r="J17" s="130">
        <v>565</v>
      </c>
      <c r="K17" s="130">
        <v>32801</v>
      </c>
      <c r="L17" s="71">
        <f>IFERROR(F17/G17-1,"n/a")</f>
        <v>0.2597194853367335</v>
      </c>
      <c r="M17" s="71">
        <f>IFERROR(F17/H17-1,"n/a")</f>
        <v>0.91486062656376643</v>
      </c>
      <c r="N17" s="71">
        <f>IFERROR(F17/I17-1,"n/a")</f>
        <v>12.10612638687892</v>
      </c>
      <c r="O17" s="71">
        <f>IFERROR(F17/J17-1,"n/a")</f>
        <v>95.173451327433625</v>
      </c>
      <c r="P17" s="131">
        <f>IFERROR(F17/K17-1,"n/a")</f>
        <v>0.6565958354928203</v>
      </c>
      <c r="Q17" s="75">
        <v>128872</v>
      </c>
      <c r="R17" s="75">
        <v>83055</v>
      </c>
      <c r="S17" s="75">
        <v>36508</v>
      </c>
      <c r="T17" s="75">
        <v>10103</v>
      </c>
      <c r="U17" s="75">
        <v>41113</v>
      </c>
      <c r="V17" s="75">
        <v>80374</v>
      </c>
      <c r="W17" s="71">
        <f>IFERROR(Q17/R17-1,"n/a")</f>
        <v>0.55164649930768772</v>
      </c>
      <c r="X17" s="71">
        <f>IFERROR(Q17/S17-1,"n/a")</f>
        <v>2.5299660348416784</v>
      </c>
      <c r="Y17" s="71">
        <f>IFERROR(Q17/T17-1,"n/a")</f>
        <v>11.755815104424428</v>
      </c>
      <c r="Z17" s="71">
        <f>IFERROR(Q17/U17-1,"n/a")</f>
        <v>2.1345803030671564</v>
      </c>
      <c r="AA17" s="131">
        <f>IFERROR(Q17/V17-1,"n/a")</f>
        <v>0.60340408589842487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21</v>
      </c>
      <c r="G19" s="130">
        <v>17</v>
      </c>
      <c r="H19" s="130">
        <v>6</v>
      </c>
      <c r="I19" s="130">
        <v>0</v>
      </c>
      <c r="J19" s="130">
        <v>2</v>
      </c>
      <c r="K19" s="130">
        <v>5</v>
      </c>
      <c r="L19" s="71">
        <f>IFERROR(F19/G19-1,"n/a")</f>
        <v>0.23529411764705888</v>
      </c>
      <c r="M19" s="71">
        <f>IFERROR(F19/H19-1,"n/a")</f>
        <v>2.5</v>
      </c>
      <c r="N19" s="71" t="str">
        <f>IFERROR(F19/I19-1,"n/a")</f>
        <v>n/a</v>
      </c>
      <c r="O19" s="71">
        <f>IFERROR(F19/J19-1,"n/a")</f>
        <v>9.5</v>
      </c>
      <c r="P19" s="131">
        <f>IFERROR(F19/K19-1,"n/a")</f>
        <v>3.2</v>
      </c>
      <c r="Q19" s="75">
        <v>27</v>
      </c>
      <c r="R19" s="75">
        <v>23</v>
      </c>
      <c r="S19" s="75">
        <v>12</v>
      </c>
      <c r="T19" s="75">
        <v>0</v>
      </c>
      <c r="U19" s="75">
        <v>3</v>
      </c>
      <c r="V19" s="75">
        <v>6</v>
      </c>
      <c r="W19" s="71">
        <f>IFERROR(Q19/R19-1,"n/a")</f>
        <v>0.17391304347826098</v>
      </c>
      <c r="X19" s="71">
        <f>IFERROR(Q19/S19-1,"n/a")</f>
        <v>1.25</v>
      </c>
      <c r="Y19" s="71" t="str">
        <f>IFERROR(Q19/T19-1,"n/a")</f>
        <v>n/a</v>
      </c>
      <c r="Z19" s="71">
        <f>IFERROR(Q19/U19-1,"n/a")</f>
        <v>8</v>
      </c>
      <c r="AA19" s="131">
        <f>IFERROR(Q19/V19-1,"n/a")</f>
        <v>3.5</v>
      </c>
      <c r="AB19" s="75">
        <v>708</v>
      </c>
      <c r="AC19" s="75">
        <v>658</v>
      </c>
      <c r="AD19" s="75">
        <v>47</v>
      </c>
      <c r="AE19" s="75">
        <v>9</v>
      </c>
      <c r="AF19" s="231">
        <v>290</v>
      </c>
      <c r="AG19" s="224"/>
      <c r="AH19" s="224"/>
    </row>
    <row r="20" spans="1:34" s="225" customFormat="1" ht="10.8">
      <c r="A20" s="224"/>
      <c r="B20" s="229"/>
      <c r="C20" s="190"/>
      <c r="D20" s="168" t="s">
        <v>20</v>
      </c>
      <c r="E20" s="189"/>
      <c r="F20" s="130">
        <v>31321</v>
      </c>
      <c r="G20" s="130">
        <v>14734</v>
      </c>
      <c r="H20" s="130">
        <v>1346</v>
      </c>
      <c r="I20" s="130">
        <v>0</v>
      </c>
      <c r="J20" s="130">
        <v>887</v>
      </c>
      <c r="K20" s="130">
        <v>4876</v>
      </c>
      <c r="L20" s="71">
        <f>IFERROR(F20/G20-1,"n/a")</f>
        <v>1.1257635401113073</v>
      </c>
      <c r="M20" s="71">
        <f>IFERROR(F20/H20-1,"n/a")</f>
        <v>22.269687964338782</v>
      </c>
      <c r="N20" s="71" t="str">
        <f>IFERROR(F20/I20-1,"n/a")</f>
        <v>n/a</v>
      </c>
      <c r="O20" s="71">
        <f>IFERROR(F20/J20-1,"n/a")</f>
        <v>34.311161217587376</v>
      </c>
      <c r="P20" s="131">
        <f>IFERROR(F20/K20-1,"n/a")</f>
        <v>5.4235028712059066</v>
      </c>
      <c r="Q20" s="75">
        <v>39741</v>
      </c>
      <c r="R20" s="75">
        <v>20846</v>
      </c>
      <c r="S20" s="75">
        <v>3085</v>
      </c>
      <c r="T20" s="75">
        <v>0</v>
      </c>
      <c r="U20" s="75">
        <v>1753</v>
      </c>
      <c r="V20" s="75">
        <v>6484</v>
      </c>
      <c r="W20" s="71">
        <f>IFERROR(Q20/R20-1,"n/a")</f>
        <v>0.90640890338674085</v>
      </c>
      <c r="X20" s="71">
        <f>IFERROR(Q20/S20-1,"n/a")</f>
        <v>11.882009724473258</v>
      </c>
      <c r="Y20" s="71" t="str">
        <f>IFERROR(Q20/T20-1,"n/a")</f>
        <v>n/a</v>
      </c>
      <c r="Z20" s="71">
        <f>IFERROR(Q20/U20-1,"n/a")</f>
        <v>21.670279520821449</v>
      </c>
      <c r="AA20" s="131">
        <f>IFERROR(Q20/V20-1,"n/a")</f>
        <v>5.1290869833436155</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87</v>
      </c>
      <c r="G22" s="130">
        <v>108</v>
      </c>
      <c r="H22" s="130">
        <v>24</v>
      </c>
      <c r="I22" s="130">
        <v>0</v>
      </c>
      <c r="J22" s="130">
        <v>10</v>
      </c>
      <c r="K22" s="130">
        <v>44</v>
      </c>
      <c r="L22" s="71">
        <f>IFERROR(F22/G22-1,"n/a")</f>
        <v>-0.19444444444444442</v>
      </c>
      <c r="M22" s="71">
        <f>IFERROR(F22/H22-1,"n/a")</f>
        <v>2.625</v>
      </c>
      <c r="N22" s="71" t="str">
        <f>IFERROR(F22/I22-1,"n/a")</f>
        <v>n/a</v>
      </c>
      <c r="O22" s="71">
        <f>IFERROR(F22/J22-1,"n/a")</f>
        <v>7.6999999999999993</v>
      </c>
      <c r="P22" s="131">
        <f>IFERROR(F22/K22-1,"n/a")</f>
        <v>0.97727272727272729</v>
      </c>
      <c r="Q22" s="75">
        <v>259</v>
      </c>
      <c r="R22" s="75">
        <v>287</v>
      </c>
      <c r="S22" s="75">
        <v>53</v>
      </c>
      <c r="T22" s="75">
        <v>0</v>
      </c>
      <c r="U22" s="75">
        <v>43</v>
      </c>
      <c r="V22" s="75">
        <v>89</v>
      </c>
      <c r="W22" s="71">
        <f>IFERROR(Q22/R22-1,"n/a")</f>
        <v>-9.7560975609756073E-2</v>
      </c>
      <c r="X22" s="71">
        <f>IFERROR(Q22/S22-1,"n/a")</f>
        <v>3.8867924528301883</v>
      </c>
      <c r="Y22" s="71" t="str">
        <f>IFERROR(Q22/T22-1,"n/a")</f>
        <v>n/a</v>
      </c>
      <c r="Z22" s="71">
        <f>IFERROR(Q22/U22-1,"n/a")</f>
        <v>5.0232558139534884</v>
      </c>
      <c r="AA22" s="131">
        <f>IFERROR(Q22/V22-1,"n/a")</f>
        <v>1.9101123595505616</v>
      </c>
      <c r="AB22" s="75">
        <v>1500</v>
      </c>
      <c r="AC22" s="75">
        <v>895</v>
      </c>
      <c r="AD22" s="75">
        <v>283</v>
      </c>
      <c r="AE22" s="75">
        <v>43</v>
      </c>
      <c r="AF22" s="231">
        <v>827</v>
      </c>
      <c r="AG22" s="224"/>
      <c r="AH22" s="224"/>
    </row>
    <row r="23" spans="1:34" s="225" customFormat="1" ht="10.8">
      <c r="A23" s="224"/>
      <c r="B23" s="229"/>
      <c r="C23" s="190"/>
      <c r="D23" s="168" t="s">
        <v>20</v>
      </c>
      <c r="E23" s="189"/>
      <c r="F23" s="130">
        <v>316617</v>
      </c>
      <c r="G23" s="130">
        <v>297870</v>
      </c>
      <c r="H23" s="130">
        <v>32594</v>
      </c>
      <c r="I23" s="130">
        <v>0</v>
      </c>
      <c r="J23" s="130">
        <v>28535</v>
      </c>
      <c r="K23" s="130">
        <v>117674</v>
      </c>
      <c r="L23" s="71">
        <f>IFERROR(F23/G23-1,"n/a")</f>
        <v>6.2936851646691494E-2</v>
      </c>
      <c r="M23" s="71">
        <f>IFERROR(F23/H23-1,"n/a")</f>
        <v>8.7139657605694296</v>
      </c>
      <c r="N23" s="71" t="str">
        <f>IFERROR(F23/I23-1,"n/a")</f>
        <v>n/a</v>
      </c>
      <c r="O23" s="71">
        <f>IFERROR(F23/J23-1,"n/a")</f>
        <v>10.095742071140704</v>
      </c>
      <c r="P23" s="131">
        <f>IFERROR(F23/K23-1,"n/a")</f>
        <v>1.690628346108741</v>
      </c>
      <c r="Q23" s="75">
        <v>913055</v>
      </c>
      <c r="R23" s="75">
        <v>836274</v>
      </c>
      <c r="S23" s="75">
        <v>68454</v>
      </c>
      <c r="T23" s="75">
        <v>0</v>
      </c>
      <c r="U23" s="75">
        <v>140552</v>
      </c>
      <c r="V23" s="75">
        <v>251900</v>
      </c>
      <c r="W23" s="71">
        <f>IFERROR(Q23/R23-1,"n/a")</f>
        <v>9.1813209546153463E-2</v>
      </c>
      <c r="X23" s="71">
        <f>IFERROR(Q23/S23-1,"n/a")</f>
        <v>12.338227130627867</v>
      </c>
      <c r="Y23" s="71" t="str">
        <f>IFERROR(Q23/T23-1,"n/a")</f>
        <v>n/a</v>
      </c>
      <c r="Z23" s="71">
        <f>IFERROR(Q23/U23-1,"n/a")</f>
        <v>5.4962078092094027</v>
      </c>
      <c r="AA23" s="131">
        <f>IFERROR(Q23/V23-1,"n/a")</f>
        <v>2.6246724890829696</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407</v>
      </c>
      <c r="G27" s="137">
        <f t="shared" si="0"/>
        <v>322</v>
      </c>
      <c r="H27" s="137">
        <f t="shared" si="0"/>
        <v>260</v>
      </c>
      <c r="I27" s="137">
        <f t="shared" si="0"/>
        <v>5</v>
      </c>
      <c r="J27" s="137">
        <f t="shared" si="0"/>
        <v>160</v>
      </c>
      <c r="K27" s="137">
        <f t="shared" si="0"/>
        <v>229</v>
      </c>
      <c r="L27" s="138">
        <f>IFERROR(F27/G27-1,"n/a")</f>
        <v>0.2639751552795031</v>
      </c>
      <c r="M27" s="138">
        <f>IFERROR(F27/H27-1,"n/a")</f>
        <v>0.56538461538461537</v>
      </c>
      <c r="N27" s="138">
        <f>IFERROR(F27/I27-1,"n/a")</f>
        <v>80.400000000000006</v>
      </c>
      <c r="O27" s="138">
        <f>IFERROR(F27/J27-1,"n/a")</f>
        <v>1.5437500000000002</v>
      </c>
      <c r="P27" s="139">
        <f>IFERROR(F27/K27-1,"n/a")</f>
        <v>0.77729257641921401</v>
      </c>
      <c r="Q27" s="137">
        <f t="shared" ref="Q27:V28" si="1">Q13+Q16+Q19+Q22+Q25</f>
        <v>1025</v>
      </c>
      <c r="R27" s="137">
        <f t="shared" si="1"/>
        <v>867</v>
      </c>
      <c r="S27" s="137">
        <f t="shared" si="1"/>
        <v>631</v>
      </c>
      <c r="T27" s="137">
        <f t="shared" si="1"/>
        <v>12</v>
      </c>
      <c r="U27" s="137">
        <f t="shared" si="1"/>
        <v>565</v>
      </c>
      <c r="V27" s="137">
        <f t="shared" si="1"/>
        <v>634</v>
      </c>
      <c r="W27" s="138">
        <f>IFERROR(Q27/R27-1,"n/a")</f>
        <v>0.18223760092272201</v>
      </c>
      <c r="X27" s="138">
        <f>IFERROR(Q27/S27-1,"n/a")</f>
        <v>0.62440570522979399</v>
      </c>
      <c r="Y27" s="138">
        <f>IFERROR(Q27/T27-1,"n/a")</f>
        <v>84.416666666666671</v>
      </c>
      <c r="Z27" s="138">
        <f>IFERROR(Q27/U27-1,"n/a")</f>
        <v>0.81415929203539816</v>
      </c>
      <c r="AA27" s="139">
        <f>IFERROR(Q27/V27-1,"n/a")</f>
        <v>0.61671924290220814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1256379</v>
      </c>
      <c r="G28" s="141">
        <f t="shared" si="0"/>
        <v>921313</v>
      </c>
      <c r="H28" s="141">
        <f t="shared" si="0"/>
        <v>406818</v>
      </c>
      <c r="I28" s="141">
        <f t="shared" si="0"/>
        <v>4146</v>
      </c>
      <c r="J28" s="141">
        <f t="shared" si="0"/>
        <v>226273</v>
      </c>
      <c r="K28" s="141">
        <f t="shared" si="0"/>
        <v>655947</v>
      </c>
      <c r="L28" s="142">
        <f>IFERROR(F28/G28-1,"n/a")</f>
        <v>0.36368313483039971</v>
      </c>
      <c r="M28" s="142">
        <f>IFERROR(F28/H28-1,"n/a")</f>
        <v>2.0883073020367831</v>
      </c>
      <c r="N28" s="142">
        <f>IFERROR(F28/I28-1,"n/a")</f>
        <v>302.03400868306801</v>
      </c>
      <c r="O28" s="142">
        <f>IFERROR(F28/J28-1,"n/a")</f>
        <v>4.5524919013757721</v>
      </c>
      <c r="P28" s="143">
        <f>IFERROR(F28/K28-1,"n/a")</f>
        <v>0.91536663785336314</v>
      </c>
      <c r="Q28" s="141">
        <f t="shared" si="1"/>
        <v>3231910</v>
      </c>
      <c r="R28" s="141">
        <f t="shared" si="1"/>
        <v>2478359</v>
      </c>
      <c r="S28" s="141">
        <f t="shared" si="1"/>
        <v>867705</v>
      </c>
      <c r="T28" s="141">
        <f t="shared" si="1"/>
        <v>10103</v>
      </c>
      <c r="U28" s="141">
        <f t="shared" si="1"/>
        <v>1276302</v>
      </c>
      <c r="V28" s="141">
        <f t="shared" si="1"/>
        <v>1789862</v>
      </c>
      <c r="W28" s="142">
        <f>IFERROR(Q28/R28-1,"n/a")</f>
        <v>0.30405239918833393</v>
      </c>
      <c r="X28" s="142">
        <f>IFERROR(Q28/S28-1,"n/a")</f>
        <v>2.7246644885070386</v>
      </c>
      <c r="Y28" s="142">
        <f>IFERROR(Q28/T28-1,"n/a")</f>
        <v>318.89607047411658</v>
      </c>
      <c r="Z28" s="142">
        <f>IFERROR(Q28/U28-1,"n/a")</f>
        <v>1.5322455030235789</v>
      </c>
      <c r="AA28" s="143">
        <f>IFERROR(Q28/V28-1,"n/a")</f>
        <v>0.80567552135304288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40</vt:i4>
      </vt:variant>
      <vt:variant>
        <vt:lpstr>Named Ranges</vt:lpstr>
      </vt:variant>
      <vt:variant>
        <vt:i4>2</vt:i4>
      </vt:variant>
    </vt:vector>
  </HeadingPairs>
  <TitlesOfParts>
    <vt:vector size="42" baseType="lpstr">
      <vt:lpstr> </vt:lpstr>
      <vt:lpstr>Notlar</vt:lpstr>
      <vt:lpstr>Yasal Uyarı</vt:lpstr>
      <vt:lpstr>Gemi Doluluk Oranları</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2024-08-14T10:01:50Z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