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4" sheetId="24" r:id="rId4"/>
    <sheet name="Traffic&gt;" sheetId="25" r:id="rId5"/>
    <sheet name="July-24" sheetId="51" r:id="rId6"/>
    <sheet name="June-24" sheetId="50" r:id="rId7"/>
    <sheet name="May-24" sheetId="49" r:id="rId8"/>
    <sheet name="Apr-24" sheetId="48" r:id="rId9"/>
    <sheet name="Mar-24" sheetId="47" r:id="rId10"/>
    <sheet name="Feb-24" sheetId="46" r:id="rId11"/>
    <sheet name="Jan-24" sheetId="45" r:id="rId12"/>
    <sheet name="Dec-23" sheetId="44" r:id="rId13"/>
    <sheet name="Nov-23" sheetId="43" r:id="rId14"/>
    <sheet name="Oct-23" sheetId="41" r:id="rId15"/>
    <sheet name="Sep-23" sheetId="40" r:id="rId16"/>
    <sheet name="Aug-23" sheetId="38" r:id="rId17"/>
    <sheet name="July-23" sheetId="37" r:id="rId18"/>
    <sheet name="June-23" sheetId="36" r:id="rId19"/>
    <sheet name="May-23" sheetId="35" r:id="rId20"/>
    <sheet name="Apr-23" sheetId="34" r:id="rId21"/>
    <sheet name="Mar-23" sheetId="33" r:id="rId22"/>
    <sheet name="Mar-23_old structure" sheetId="32" r:id="rId23"/>
    <sheet name="Feb-23" sheetId="31" r:id="rId24"/>
    <sheet name="Jan-23" sheetId="30" r:id="rId25"/>
    <sheet name="Dec-22" sheetId="29" r:id="rId26"/>
    <sheet name="Nov-22" sheetId="28" r:id="rId27"/>
    <sheet name="Oct-22" sheetId="27" r:id="rId28"/>
    <sheet name="Sep-22" sheetId="26" r:id="rId29"/>
    <sheet name="Aug-22" sheetId="22" r:id="rId30"/>
    <sheet name="Jul-22" sheetId="21" r:id="rId31"/>
    <sheet name="Jun-22" sheetId="20" r:id="rId32"/>
    <sheet name="May-22" sheetId="19" r:id="rId33"/>
    <sheet name="Apr-22" sheetId="18" r:id="rId34"/>
    <sheet name="Mar-22" sheetId="17" r:id="rId35"/>
    <sheet name="Feb-22" sheetId="16" r:id="rId36"/>
    <sheet name="Jan-22" sheetId="15" r:id="rId37"/>
    <sheet name="Dec-21" sheetId="14" r:id="rId38"/>
    <sheet name="Nov-21" sheetId="10" r:id="rId39"/>
    <sheet name="Oct-21" sheetId="9" r:id="rId40"/>
    <sheet name="Sept-21" sheetId="1" r:id="rId41"/>
  </sheets>
  <externalReferences>
    <externalReference r:id="rId4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3" hidden="1">'Apr-22'!$X:$XFD</definedName>
    <definedName name="Z_5F6D01E3_9E6F_4D7F_980F_63899AF95899_.wvu.Cols" localSheetId="29" hidden="1">'Aug-22'!$X:$XFD</definedName>
    <definedName name="Z_5F6D01E3_9E6F_4D7F_980F_63899AF95899_.wvu.Cols" localSheetId="37" hidden="1">'Dec-21'!$S:$XFD</definedName>
    <definedName name="Z_5F6D01E3_9E6F_4D7F_980F_63899AF95899_.wvu.Cols" localSheetId="25" hidden="1">'Dec-22'!$X:$XFD</definedName>
    <definedName name="Z_5F6D01E3_9E6F_4D7F_980F_63899AF95899_.wvu.Cols" localSheetId="1" hidden="1">Disclaimer!$X:$XFD</definedName>
    <definedName name="Z_5F6D01E3_9E6F_4D7F_980F_63899AF95899_.wvu.Cols" localSheetId="35" hidden="1">'Feb-22'!$X:$XFD</definedName>
    <definedName name="Z_5F6D01E3_9E6F_4D7F_980F_63899AF95899_.wvu.Cols" localSheetId="36" hidden="1">'Jan-22'!$X:$XFD</definedName>
    <definedName name="Z_5F6D01E3_9E6F_4D7F_980F_63899AF95899_.wvu.Cols" localSheetId="24" hidden="1">'Jan-23'!$AC:$XFD</definedName>
    <definedName name="Z_5F6D01E3_9E6F_4D7F_980F_63899AF95899_.wvu.Cols" localSheetId="30" hidden="1">'Jul-22'!$X:$XFD</definedName>
    <definedName name="Z_5F6D01E3_9E6F_4D7F_980F_63899AF95899_.wvu.Cols" localSheetId="31" hidden="1">'Jun-22'!$X:$XFD</definedName>
    <definedName name="Z_5F6D01E3_9E6F_4D7F_980F_63899AF95899_.wvu.Cols" localSheetId="34" hidden="1">'Mar-22'!$X:$XFD</definedName>
    <definedName name="Z_5F6D01E3_9E6F_4D7F_980F_63899AF95899_.wvu.Cols" localSheetId="32" hidden="1">'May-22'!$X:$XFD</definedName>
    <definedName name="Z_5F6D01E3_9E6F_4D7F_980F_63899AF95899_.wvu.Cols" localSheetId="2" hidden="1">Notes!$S:$XFD</definedName>
    <definedName name="Z_5F6D01E3_9E6F_4D7F_980F_63899AF95899_.wvu.Cols" localSheetId="38" hidden="1">'Nov-21'!$S:$XFD</definedName>
    <definedName name="Z_5F6D01E3_9E6F_4D7F_980F_63899AF95899_.wvu.Cols" localSheetId="26" hidden="1">'Nov-22'!$X:$XFD</definedName>
    <definedName name="Z_5F6D01E3_9E6F_4D7F_980F_63899AF95899_.wvu.Cols" localSheetId="3" hidden="1">Occupancy_2024!$AK:$XFD</definedName>
    <definedName name="Z_5F6D01E3_9E6F_4D7F_980F_63899AF95899_.wvu.Cols" localSheetId="39" hidden="1">'Oct-21'!$S:$XFD</definedName>
    <definedName name="Z_5F6D01E3_9E6F_4D7F_980F_63899AF95899_.wvu.Cols" localSheetId="27" hidden="1">'Oct-22'!$X:$XFD</definedName>
    <definedName name="Z_5F6D01E3_9E6F_4D7F_980F_63899AF95899_.wvu.Cols" localSheetId="28" hidden="1">'Sep-22'!$X:$XFD</definedName>
    <definedName name="Z_5F6D01E3_9E6F_4D7F_980F_63899AF95899_.wvu.Cols" localSheetId="40"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3" hidden="1">'Apr-22'!$49:$1048576,'Apr-22'!$30:$48</definedName>
    <definedName name="Z_5F6D01E3_9E6F_4D7F_980F_63899AF95899_.wvu.Rows" localSheetId="37" hidden="1">'Dec-21'!$49:$1048576,'Dec-21'!$30:$48</definedName>
    <definedName name="Z_5F6D01E3_9E6F_4D7F_980F_63899AF95899_.wvu.Rows" localSheetId="1" hidden="1">Disclaimer!$45:$1048576,Disclaimer!$30:$44</definedName>
    <definedName name="Z_5F6D01E3_9E6F_4D7F_980F_63899AF95899_.wvu.Rows" localSheetId="35" hidden="1">'Feb-22'!$49:$1048576,'Feb-22'!$30:$48</definedName>
    <definedName name="Z_5F6D01E3_9E6F_4D7F_980F_63899AF95899_.wvu.Rows" localSheetId="36" hidden="1">'Jan-22'!$49:$1048576,'Jan-22'!$30:$48</definedName>
    <definedName name="Z_5F6D01E3_9E6F_4D7F_980F_63899AF95899_.wvu.Rows" localSheetId="31" hidden="1">'Jun-22'!$49:$1048576,'Jun-22'!$30:$48</definedName>
    <definedName name="Z_5F6D01E3_9E6F_4D7F_980F_63899AF95899_.wvu.Rows" localSheetId="34" hidden="1">'Mar-22'!$49:$1048576,'Mar-22'!$30:$48</definedName>
    <definedName name="Z_5F6D01E3_9E6F_4D7F_980F_63899AF95899_.wvu.Rows" localSheetId="32" hidden="1">'May-22'!$49:$1048576,'May-22'!$30:$48</definedName>
    <definedName name="Z_5F6D01E3_9E6F_4D7F_980F_63899AF95899_.wvu.Rows" localSheetId="2" hidden="1">Notes!$50:$1048576,Notes!$32:$49</definedName>
    <definedName name="Z_5F6D01E3_9E6F_4D7F_980F_63899AF95899_.wvu.Rows" localSheetId="38" hidden="1">'Nov-21'!$49:$1048576,'Nov-21'!$30:$48</definedName>
    <definedName name="Z_5F6D01E3_9E6F_4D7F_980F_63899AF95899_.wvu.Rows" localSheetId="39" hidden="1">'Oct-21'!$49:$1048576,'Oct-21'!$30:$48</definedName>
    <definedName name="Z_5F6D01E3_9E6F_4D7F_980F_63899AF95899_.wvu.Rows" localSheetId="40"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51" l="1"/>
  <c r="U50" i="51"/>
  <c r="T50" i="51"/>
  <c r="S50" i="51"/>
  <c r="R50" i="51"/>
  <c r="Q50" i="51"/>
  <c r="V49" i="51"/>
  <c r="U49" i="51"/>
  <c r="T49" i="51"/>
  <c r="S49" i="51"/>
  <c r="R49" i="51"/>
  <c r="Q49" i="51"/>
  <c r="V47" i="51"/>
  <c r="U47" i="51"/>
  <c r="T47" i="51"/>
  <c r="S47" i="51"/>
  <c r="R47" i="51"/>
  <c r="Q47" i="51"/>
  <c r="V46" i="51"/>
  <c r="U46" i="51"/>
  <c r="T46" i="51"/>
  <c r="S46" i="51"/>
  <c r="R46" i="51"/>
  <c r="Q46" i="51"/>
  <c r="V44" i="51"/>
  <c r="U44" i="51"/>
  <c r="T44" i="51"/>
  <c r="S44" i="51"/>
  <c r="R44" i="51"/>
  <c r="Q44" i="51"/>
  <c r="V43" i="51"/>
  <c r="U43" i="51"/>
  <c r="T43" i="51"/>
  <c r="S43" i="51"/>
  <c r="R43" i="51"/>
  <c r="Q43" i="51"/>
  <c r="V41" i="51"/>
  <c r="U41" i="51"/>
  <c r="T41" i="51"/>
  <c r="S41" i="51"/>
  <c r="R41" i="51"/>
  <c r="Q41" i="51"/>
  <c r="V40" i="51"/>
  <c r="U40" i="51"/>
  <c r="T40" i="51"/>
  <c r="S40" i="51"/>
  <c r="R40" i="51"/>
  <c r="Q40" i="51"/>
  <c r="V38" i="51"/>
  <c r="U38" i="51"/>
  <c r="Z38" i="51" s="1"/>
  <c r="T38" i="51"/>
  <c r="S38" i="51"/>
  <c r="R38" i="51"/>
  <c r="V37" i="51"/>
  <c r="U37" i="51"/>
  <c r="T37" i="51"/>
  <c r="S37" i="51"/>
  <c r="R37" i="51"/>
  <c r="Q37" i="51"/>
  <c r="V26" i="51"/>
  <c r="U26" i="51"/>
  <c r="T26" i="51"/>
  <c r="S26" i="51"/>
  <c r="R26" i="51"/>
  <c r="Q26" i="51"/>
  <c r="V25" i="51"/>
  <c r="U25" i="51"/>
  <c r="Z25" i="51" s="1"/>
  <c r="T25" i="51"/>
  <c r="S25" i="51"/>
  <c r="R25" i="51"/>
  <c r="Q25" i="51"/>
  <c r="V23" i="51"/>
  <c r="U23" i="51"/>
  <c r="T23" i="51"/>
  <c r="S23" i="51"/>
  <c r="R23" i="51"/>
  <c r="Q23" i="51"/>
  <c r="V22" i="51"/>
  <c r="U22" i="51"/>
  <c r="T22" i="51"/>
  <c r="S22" i="51"/>
  <c r="R22" i="51"/>
  <c r="Q22" i="51"/>
  <c r="V20" i="51"/>
  <c r="U20" i="51"/>
  <c r="T20" i="51"/>
  <c r="S20" i="51"/>
  <c r="R20" i="51"/>
  <c r="Q20" i="51"/>
  <c r="V19" i="51"/>
  <c r="U19" i="51"/>
  <c r="T19" i="51"/>
  <c r="S19" i="51"/>
  <c r="R19" i="51"/>
  <c r="Q19" i="51"/>
  <c r="V17" i="51"/>
  <c r="U17" i="51"/>
  <c r="T17" i="51"/>
  <c r="S17" i="51"/>
  <c r="X17" i="51" s="1"/>
  <c r="R17" i="51"/>
  <c r="Q17" i="51"/>
  <c r="V16" i="51"/>
  <c r="U16" i="51"/>
  <c r="T16" i="51"/>
  <c r="S16" i="51"/>
  <c r="R16" i="51"/>
  <c r="Q16" i="51"/>
  <c r="W16" i="51" s="1"/>
  <c r="V14" i="51"/>
  <c r="U14" i="51"/>
  <c r="T14" i="51"/>
  <c r="S14" i="51"/>
  <c r="R14" i="51"/>
  <c r="Q14" i="51"/>
  <c r="Q28" i="51" s="1"/>
  <c r="V13" i="51"/>
  <c r="V27" i="51" s="1"/>
  <c r="U13" i="51"/>
  <c r="U27" i="51" s="1"/>
  <c r="T13" i="51"/>
  <c r="S13" i="51"/>
  <c r="R13" i="51"/>
  <c r="Q13" i="51"/>
  <c r="W13" i="51" s="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Q38" i="51" s="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Z20" i="51"/>
  <c r="P20" i="51"/>
  <c r="O20" i="51"/>
  <c r="N20" i="51"/>
  <c r="M20" i="51"/>
  <c r="L20" i="51"/>
  <c r="K44" i="51"/>
  <c r="G44" i="51"/>
  <c r="W19" i="51"/>
  <c r="P19" i="51"/>
  <c r="O19" i="51"/>
  <c r="N19" i="51"/>
  <c r="M19" i="51"/>
  <c r="L19" i="51"/>
  <c r="AA17" i="51"/>
  <c r="W17" i="51"/>
  <c r="Z17" i="51"/>
  <c r="P17" i="51"/>
  <c r="O17" i="51"/>
  <c r="N17" i="51"/>
  <c r="M17" i="51"/>
  <c r="L17" i="51"/>
  <c r="P16" i="51"/>
  <c r="O16" i="51"/>
  <c r="N16" i="51"/>
  <c r="M16" i="51"/>
  <c r="L16" i="51"/>
  <c r="X14" i="51"/>
  <c r="W14" i="51"/>
  <c r="P14" i="51"/>
  <c r="O14" i="51"/>
  <c r="N14" i="51"/>
  <c r="M14" i="51"/>
  <c r="L14" i="51"/>
  <c r="P13" i="51"/>
  <c r="O13" i="51"/>
  <c r="N13" i="51"/>
  <c r="M13" i="51"/>
  <c r="L13" i="51"/>
  <c r="Q9" i="51"/>
  <c r="F9" i="51"/>
  <c r="F33" i="51" s="1"/>
  <c r="K20" i="50"/>
  <c r="G20" i="50"/>
  <c r="W38" i="51" l="1"/>
  <c r="AA50" i="51"/>
  <c r="M49" i="51"/>
  <c r="L49" i="51"/>
  <c r="O49" i="51"/>
  <c r="Y23" i="51"/>
  <c r="M47" i="51"/>
  <c r="M46" i="51"/>
  <c r="O46" i="51"/>
  <c r="P46" i="51"/>
  <c r="X19" i="51"/>
  <c r="M43" i="51"/>
  <c r="AA19" i="51"/>
  <c r="N41" i="51"/>
  <c r="M28" i="51"/>
  <c r="M41" i="51"/>
  <c r="AA16" i="51"/>
  <c r="X16" i="51"/>
  <c r="F51" i="51"/>
  <c r="P51" i="51" s="1"/>
  <c r="P28" i="51"/>
  <c r="O37" i="51"/>
  <c r="P37" i="51"/>
  <c r="Q51" i="51"/>
  <c r="M37" i="51"/>
  <c r="X13" i="51"/>
  <c r="S52" i="51"/>
  <c r="L27" i="51"/>
  <c r="W41" i="51"/>
  <c r="G51" i="51"/>
  <c r="K51" i="51"/>
  <c r="Z41" i="51"/>
  <c r="O43" i="51"/>
  <c r="P49" i="51"/>
  <c r="Z13" i="51"/>
  <c r="U28" i="51"/>
  <c r="Z28" i="51" s="1"/>
  <c r="Z16" i="51"/>
  <c r="Z19" i="51"/>
  <c r="T28" i="51"/>
  <c r="Z22" i="51"/>
  <c r="I51" i="51"/>
  <c r="O38" i="51"/>
  <c r="L40" i="51"/>
  <c r="P43" i="51"/>
  <c r="L46" i="51"/>
  <c r="N49" i="51"/>
  <c r="AA41" i="51"/>
  <c r="W47" i="51"/>
  <c r="V28" i="51"/>
  <c r="AA28" i="51" s="1"/>
  <c r="O28" i="51"/>
  <c r="H52" i="51"/>
  <c r="O40" i="51"/>
  <c r="X40" i="51"/>
  <c r="N46" i="51"/>
  <c r="Y50" i="51"/>
  <c r="S28" i="51"/>
  <c r="R27" i="51"/>
  <c r="Z26" i="51"/>
  <c r="W50" i="51"/>
  <c r="T27" i="51"/>
  <c r="Z23" i="51"/>
  <c r="I52" i="51"/>
  <c r="O50" i="51"/>
  <c r="T51" i="51"/>
  <c r="J51" i="51"/>
  <c r="O44" i="51"/>
  <c r="U51" i="51"/>
  <c r="Y40" i="51"/>
  <c r="Z40" i="51"/>
  <c r="Y46" i="51"/>
  <c r="X46" i="51"/>
  <c r="Y28" i="51"/>
  <c r="X28" i="51"/>
  <c r="U52" i="51"/>
  <c r="L51" i="51"/>
  <c r="K52" i="51"/>
  <c r="Y44" i="51"/>
  <c r="AA44" i="51"/>
  <c r="Z44" i="51"/>
  <c r="X44" i="51"/>
  <c r="W44" i="51"/>
  <c r="G52" i="51"/>
  <c r="V52" i="51"/>
  <c r="W40" i="51"/>
  <c r="W46" i="51"/>
  <c r="AA43" i="51"/>
  <c r="Z43" i="51"/>
  <c r="W43" i="51"/>
  <c r="Y43" i="51"/>
  <c r="AA13" i="51"/>
  <c r="AA14" i="51"/>
  <c r="Y20" i="51"/>
  <c r="Y22" i="51"/>
  <c r="Y26" i="51"/>
  <c r="S27" i="51"/>
  <c r="L37" i="51"/>
  <c r="P40" i="51"/>
  <c r="L43" i="51"/>
  <c r="N50" i="51"/>
  <c r="AA20" i="51"/>
  <c r="AA22" i="51"/>
  <c r="AA23" i="51"/>
  <c r="AA25" i="51"/>
  <c r="AA26" i="51"/>
  <c r="M27" i="51"/>
  <c r="N37" i="51"/>
  <c r="P38" i="51"/>
  <c r="X38" i="51"/>
  <c r="L41" i="51"/>
  <c r="P44" i="51"/>
  <c r="L47" i="51"/>
  <c r="P50" i="51"/>
  <c r="X50" i="51"/>
  <c r="N47" i="51"/>
  <c r="Z50" i="51"/>
  <c r="J52" i="51"/>
  <c r="R52" i="51"/>
  <c r="Q52" i="51"/>
  <c r="O27" i="51"/>
  <c r="P27" i="51"/>
  <c r="AA38" i="51"/>
  <c r="O41" i="51"/>
  <c r="O47" i="51"/>
  <c r="N27" i="51"/>
  <c r="Y13" i="51"/>
  <c r="Y14" i="51"/>
  <c r="Y16" i="51"/>
  <c r="Y17" i="51"/>
  <c r="Y19" i="51"/>
  <c r="W22" i="51"/>
  <c r="W23" i="51"/>
  <c r="W25" i="51"/>
  <c r="W26" i="51"/>
  <c r="Q27" i="51"/>
  <c r="N28" i="51"/>
  <c r="L38" i="51"/>
  <c r="N40" i="51"/>
  <c r="AA40" i="51"/>
  <c r="P41" i="51"/>
  <c r="X41" i="51"/>
  <c r="L44" i="51"/>
  <c r="AA46" i="51"/>
  <c r="P47" i="51"/>
  <c r="L50" i="51"/>
  <c r="Z14" i="51"/>
  <c r="X20" i="51"/>
  <c r="X22" i="51"/>
  <c r="X23" i="51"/>
  <c r="X25" i="51"/>
  <c r="X26" i="51"/>
  <c r="G28" i="51"/>
  <c r="L28" i="51" s="1"/>
  <c r="M38" i="51"/>
  <c r="Y41" i="51"/>
  <c r="X43" i="51"/>
  <c r="M44" i="51"/>
  <c r="Y47" i="51"/>
  <c r="M50" i="51"/>
  <c r="Z47" i="51"/>
  <c r="H51" i="51"/>
  <c r="F52" i="51"/>
  <c r="Y25" i="51"/>
  <c r="N38" i="51"/>
  <c r="N44" i="51"/>
  <c r="R28" i="51"/>
  <c r="W28" i="51" s="1"/>
  <c r="U50" i="50"/>
  <c r="T50" i="50"/>
  <c r="Q49" i="50"/>
  <c r="V47" i="50"/>
  <c r="T46" i="50"/>
  <c r="S46" i="50"/>
  <c r="V43" i="50"/>
  <c r="U43" i="50"/>
  <c r="S41" i="50"/>
  <c r="T38" i="50"/>
  <c r="S38" i="50"/>
  <c r="Q38" i="50"/>
  <c r="R37" i="50"/>
  <c r="V26" i="50"/>
  <c r="U26" i="50"/>
  <c r="T26" i="50"/>
  <c r="S26" i="50"/>
  <c r="R26" i="50"/>
  <c r="Q26" i="50"/>
  <c r="V25" i="50"/>
  <c r="U25" i="50"/>
  <c r="Z25" i="50" s="1"/>
  <c r="T25" i="50"/>
  <c r="S25" i="50"/>
  <c r="R25" i="50"/>
  <c r="W25" i="50" s="1"/>
  <c r="Q25" i="50"/>
  <c r="V23" i="50"/>
  <c r="U23" i="50"/>
  <c r="T23" i="50"/>
  <c r="S23" i="50"/>
  <c r="R23" i="50"/>
  <c r="Q23" i="50"/>
  <c r="V22" i="50"/>
  <c r="U22" i="50"/>
  <c r="T22" i="50"/>
  <c r="S22" i="50"/>
  <c r="R22" i="50"/>
  <c r="Q22" i="50"/>
  <c r="AA22" i="50" s="1"/>
  <c r="V20" i="50"/>
  <c r="U20" i="50"/>
  <c r="T20" i="50"/>
  <c r="S20" i="50"/>
  <c r="R20" i="50"/>
  <c r="Q20" i="50"/>
  <c r="AA20" i="50" s="1"/>
  <c r="V19" i="50"/>
  <c r="U19" i="50"/>
  <c r="T19" i="50"/>
  <c r="S19" i="50"/>
  <c r="R19" i="50"/>
  <c r="Q19" i="50"/>
  <c r="X19" i="50" s="1"/>
  <c r="V17" i="50"/>
  <c r="V28" i="50" s="1"/>
  <c r="U17" i="50"/>
  <c r="U28" i="50" s="1"/>
  <c r="T17" i="50"/>
  <c r="S17" i="50"/>
  <c r="R17" i="50"/>
  <c r="Q17" i="50"/>
  <c r="AA17" i="50" s="1"/>
  <c r="V16" i="50"/>
  <c r="U16" i="50"/>
  <c r="T16" i="50"/>
  <c r="S16" i="50"/>
  <c r="S27" i="50" s="1"/>
  <c r="R16" i="50"/>
  <c r="Q16" i="50"/>
  <c r="Z16" i="50" s="1"/>
  <c r="V14" i="50"/>
  <c r="U14" i="50"/>
  <c r="T14" i="50"/>
  <c r="S14" i="50"/>
  <c r="R14" i="50"/>
  <c r="Q14" i="50"/>
  <c r="X14" i="50" s="1"/>
  <c r="V13" i="50"/>
  <c r="U13" i="50"/>
  <c r="T13" i="50"/>
  <c r="S13" i="50"/>
  <c r="R13" i="50"/>
  <c r="Q13"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Q46" i="50" s="1"/>
  <c r="K44" i="50"/>
  <c r="V44" i="50" s="1"/>
  <c r="J44" i="50"/>
  <c r="U44" i="50" s="1"/>
  <c r="I44" i="50"/>
  <c r="T44" i="50" s="1"/>
  <c r="H44" i="50"/>
  <c r="S44" i="50" s="1"/>
  <c r="G44" i="50"/>
  <c r="F44" i="50"/>
  <c r="Q44" i="50" s="1"/>
  <c r="K43" i="50"/>
  <c r="J43" i="50"/>
  <c r="I43" i="50"/>
  <c r="T43" i="50" s="1"/>
  <c r="H43" i="50"/>
  <c r="S43" i="50" s="1"/>
  <c r="G43" i="50"/>
  <c r="R43" i="50" s="1"/>
  <c r="AA43" i="50" s="1"/>
  <c r="F43" i="50"/>
  <c r="K41" i="50"/>
  <c r="V41" i="50" s="1"/>
  <c r="J41" i="50"/>
  <c r="U41" i="50" s="1"/>
  <c r="I41" i="50"/>
  <c r="T41" i="50" s="1"/>
  <c r="H41" i="50"/>
  <c r="G41" i="50"/>
  <c r="F41" i="50"/>
  <c r="Q41" i="50" s="1"/>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Q37" i="50" s="1"/>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AA25" i="50"/>
  <c r="X25"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Z17" i="50"/>
  <c r="P17" i="50"/>
  <c r="O17" i="50"/>
  <c r="N17" i="50"/>
  <c r="M17" i="50"/>
  <c r="L17" i="50"/>
  <c r="P16" i="50"/>
  <c r="O16" i="50"/>
  <c r="N16" i="50"/>
  <c r="M16" i="50"/>
  <c r="L16" i="50"/>
  <c r="P14" i="50"/>
  <c r="O14" i="50"/>
  <c r="N14" i="50"/>
  <c r="M14" i="50"/>
  <c r="L14" i="50"/>
  <c r="V27" i="50"/>
  <c r="T27" i="50"/>
  <c r="P13" i="50"/>
  <c r="O13" i="50"/>
  <c r="N13" i="50"/>
  <c r="M13" i="50"/>
  <c r="L13" i="50"/>
  <c r="Q9" i="50"/>
  <c r="F9" i="50"/>
  <c r="F33" i="50" s="1"/>
  <c r="N51" i="51" l="1"/>
  <c r="M51" i="51"/>
  <c r="O51" i="51"/>
  <c r="X47" i="51"/>
  <c r="S51" i="51"/>
  <c r="Z46" i="51"/>
  <c r="AA49" i="51"/>
  <c r="Z49" i="51"/>
  <c r="W49" i="51"/>
  <c r="Y49" i="51"/>
  <c r="X49" i="51"/>
  <c r="W20" i="51"/>
  <c r="AA37" i="51"/>
  <c r="X37" i="51"/>
  <c r="W37" i="51"/>
  <c r="Z37" i="51"/>
  <c r="Y37" i="51"/>
  <c r="R51" i="51"/>
  <c r="AA52" i="51"/>
  <c r="Z52" i="51"/>
  <c r="X52" i="51"/>
  <c r="V51" i="51"/>
  <c r="T52" i="51"/>
  <c r="Y52" i="51" s="1"/>
  <c r="Y38" i="51"/>
  <c r="O52" i="51"/>
  <c r="N52" i="51"/>
  <c r="M52" i="51"/>
  <c r="L52" i="51"/>
  <c r="P52" i="51"/>
  <c r="AA27" i="51"/>
  <c r="Z27" i="51"/>
  <c r="W27" i="51"/>
  <c r="Y27" i="51"/>
  <c r="X27" i="51"/>
  <c r="W52" i="51"/>
  <c r="L44" i="50"/>
  <c r="X23" i="50"/>
  <c r="W13" i="50"/>
  <c r="Z13" i="50"/>
  <c r="AA16" i="50"/>
  <c r="L41" i="50"/>
  <c r="W17" i="50"/>
  <c r="X17" i="50"/>
  <c r="T52" i="50"/>
  <c r="Y40" i="50"/>
  <c r="P44" i="50"/>
  <c r="R28" i="50"/>
  <c r="M37" i="50"/>
  <c r="AA13" i="50"/>
  <c r="AA19" i="50"/>
  <c r="O44" i="50"/>
  <c r="Y46" i="50"/>
  <c r="T28" i="50"/>
  <c r="R27" i="50"/>
  <c r="V37" i="50"/>
  <c r="V51" i="50" s="1"/>
  <c r="H51" i="50"/>
  <c r="I52" i="50"/>
  <c r="O50" i="50"/>
  <c r="I51" i="50"/>
  <c r="M43" i="50"/>
  <c r="W26" i="50"/>
  <c r="X50" i="50"/>
  <c r="L47" i="50"/>
  <c r="W23" i="50"/>
  <c r="L46" i="50"/>
  <c r="R44" i="50"/>
  <c r="X44" i="50" s="1"/>
  <c r="X43" i="50"/>
  <c r="G52" i="50"/>
  <c r="R41" i="50"/>
  <c r="AA41" i="50" s="1"/>
  <c r="G51" i="50"/>
  <c r="L27" i="50"/>
  <c r="L40" i="50"/>
  <c r="Q43" i="50"/>
  <c r="W43" i="50" s="1"/>
  <c r="Z19" i="50"/>
  <c r="W19" i="50"/>
  <c r="Q50" i="50"/>
  <c r="W50" i="50" s="1"/>
  <c r="L50" i="50"/>
  <c r="P50" i="50"/>
  <c r="Q47" i="50"/>
  <c r="W47" i="50" s="1"/>
  <c r="Z23" i="50"/>
  <c r="AA23" i="50"/>
  <c r="Z22" i="50"/>
  <c r="W46" i="50"/>
  <c r="Z20" i="50"/>
  <c r="M28" i="50"/>
  <c r="M27" i="50"/>
  <c r="X16" i="50"/>
  <c r="Q27" i="50"/>
  <c r="AA27" i="50" s="1"/>
  <c r="Q40" i="50"/>
  <c r="W40" i="50" s="1"/>
  <c r="W14" i="50"/>
  <c r="L38" i="50"/>
  <c r="P38" i="50"/>
  <c r="L28" i="50"/>
  <c r="O27" i="50"/>
  <c r="P27" i="50"/>
  <c r="AA26" i="50"/>
  <c r="AA14" i="50"/>
  <c r="W16" i="50"/>
  <c r="U27" i="50"/>
  <c r="X20" i="50"/>
  <c r="Q28" i="50"/>
  <c r="Z28" i="50" s="1"/>
  <c r="W20" i="50"/>
  <c r="X22" i="50"/>
  <c r="W22" i="50"/>
  <c r="Z26" i="50"/>
  <c r="V52" i="50"/>
  <c r="Y41" i="50"/>
  <c r="X41" i="50"/>
  <c r="S52" i="50"/>
  <c r="X38" i="50"/>
  <c r="AA47" i="50"/>
  <c r="Z47" i="50"/>
  <c r="Y47" i="50"/>
  <c r="X47" i="50"/>
  <c r="AA50" i="50"/>
  <c r="U51" i="50"/>
  <c r="U52" i="50"/>
  <c r="N37" i="50"/>
  <c r="Z40" i="50"/>
  <c r="N43" i="50"/>
  <c r="Z46" i="50"/>
  <c r="N49" i="50"/>
  <c r="J51" i="50"/>
  <c r="R51" i="50"/>
  <c r="H52" i="50"/>
  <c r="N27" i="50"/>
  <c r="S28" i="50"/>
  <c r="O37" i="50"/>
  <c r="Y38" i="50"/>
  <c r="AA40" i="50"/>
  <c r="M41" i="50"/>
  <c r="O43" i="50"/>
  <c r="W44" i="50"/>
  <c r="AA46" i="50"/>
  <c r="M47" i="50"/>
  <c r="O49" i="50"/>
  <c r="Y50" i="50"/>
  <c r="P37" i="50"/>
  <c r="Z38" i="50"/>
  <c r="N41" i="50"/>
  <c r="P43" i="50"/>
  <c r="N47" i="50"/>
  <c r="P49" i="50"/>
  <c r="X49" i="50"/>
  <c r="Z50" i="50"/>
  <c r="J52" i="50"/>
  <c r="R52" i="50"/>
  <c r="O41" i="50"/>
  <c r="Y43" i="50"/>
  <c r="M46" i="50"/>
  <c r="O47" i="50"/>
  <c r="W49" i="50"/>
  <c r="Y49" i="50"/>
  <c r="K52" i="50"/>
  <c r="N28" i="50"/>
  <c r="Z37" i="50"/>
  <c r="N40" i="50"/>
  <c r="P41" i="50"/>
  <c r="Z43" i="50"/>
  <c r="N46" i="50"/>
  <c r="P47" i="50"/>
  <c r="Z49" i="50"/>
  <c r="F51" i="50"/>
  <c r="X13" i="50"/>
  <c r="X26" i="50"/>
  <c r="O28" i="50"/>
  <c r="M38" i="50"/>
  <c r="O40" i="50"/>
  <c r="M44" i="50"/>
  <c r="O46" i="50"/>
  <c r="M50" i="50"/>
  <c r="Y13" i="50"/>
  <c r="Y14" i="50"/>
  <c r="Y16" i="50"/>
  <c r="Y17" i="50"/>
  <c r="Y19" i="50"/>
  <c r="Y20" i="50"/>
  <c r="Y22" i="50"/>
  <c r="Y23" i="50"/>
  <c r="Y25" i="50"/>
  <c r="Y26" i="50"/>
  <c r="L37" i="50"/>
  <c r="N38" i="50"/>
  <c r="P40" i="50"/>
  <c r="X40" i="50"/>
  <c r="L43" i="50"/>
  <c r="N44" i="50"/>
  <c r="P46" i="50"/>
  <c r="X46" i="50"/>
  <c r="L49" i="50"/>
  <c r="N50" i="50"/>
  <c r="F52" i="50"/>
  <c r="Z14" i="50"/>
  <c r="Y51" i="51" l="1"/>
  <c r="X51" i="51"/>
  <c r="AA51" i="51"/>
  <c r="Z51" i="51"/>
  <c r="W51" i="51"/>
  <c r="AA44" i="50"/>
  <c r="Z41" i="50"/>
  <c r="Z44" i="50"/>
  <c r="W41" i="50"/>
  <c r="AA37" i="50"/>
  <c r="Y44" i="50"/>
  <c r="Z27" i="50"/>
  <c r="X27" i="50"/>
  <c r="Y27" i="50"/>
  <c r="W27" i="50"/>
  <c r="AA28" i="50"/>
  <c r="W28" i="50"/>
  <c r="Y28" i="50"/>
  <c r="X28" i="50"/>
  <c r="X37" i="50"/>
  <c r="S51" i="50"/>
  <c r="X51" i="50" s="1"/>
  <c r="AA52" i="50"/>
  <c r="Z52" i="50"/>
  <c r="Y52" i="50"/>
  <c r="X52" i="50"/>
  <c r="AA51" i="50"/>
  <c r="Z51" i="50"/>
  <c r="O52" i="50"/>
  <c r="N52" i="50"/>
  <c r="M52" i="50"/>
  <c r="L52" i="50"/>
  <c r="P52" i="50"/>
  <c r="P51" i="50"/>
  <c r="O51" i="50"/>
  <c r="N51" i="50"/>
  <c r="M51" i="50"/>
  <c r="L51" i="50"/>
  <c r="Y37" i="50"/>
  <c r="T51" i="50"/>
  <c r="Y51" i="50" s="1"/>
  <c r="Q51" i="50"/>
  <c r="W51" i="50" s="1"/>
  <c r="W37" i="50"/>
  <c r="W38" i="50"/>
  <c r="Q52" i="50"/>
  <c r="W52"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40" i="45"/>
  <c r="T38" i="45"/>
  <c r="T38" i="46" s="1"/>
  <c r="T37" i="45"/>
  <c r="T50" i="46"/>
  <c r="T49" i="46"/>
  <c r="T46" i="46"/>
  <c r="T40" i="46"/>
  <c r="T37" i="46"/>
  <c r="R37" i="48"/>
  <c r="S37" i="48"/>
  <c r="S50" i="46"/>
  <c r="S49" i="46"/>
  <c r="S47" i="46"/>
  <c r="S46" i="46"/>
  <c r="S44" i="46"/>
  <c r="S43" i="46"/>
  <c r="S41" i="46"/>
  <c r="S40" i="46"/>
  <c r="S38" i="46"/>
  <c r="S37" i="46"/>
  <c r="R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8"/>
  <c r="Q38" i="49" s="1"/>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52" i="47"/>
  <c r="Q33" i="47"/>
  <c r="K50" i="47"/>
  <c r="U26" i="48"/>
  <c r="U26" i="49" s="1"/>
  <c r="I50" i="47"/>
  <c r="Q26" i="48"/>
  <c r="Q26" i="49" s="1"/>
  <c r="I49" i="47"/>
  <c r="H49" i="47"/>
  <c r="G49" i="47"/>
  <c r="S49" i="47" s="1"/>
  <c r="L25" i="47"/>
  <c r="V23" i="48"/>
  <c r="V23" i="49" s="1"/>
  <c r="U23" i="48"/>
  <c r="U23" i="49" s="1"/>
  <c r="K47" i="47"/>
  <c r="J47" i="47"/>
  <c r="V47" i="47" s="1"/>
  <c r="I47" i="47"/>
  <c r="U47" i="47" s="1"/>
  <c r="S23" i="48"/>
  <c r="S23" i="49" s="1"/>
  <c r="R23" i="48"/>
  <c r="R23" i="49" s="1"/>
  <c r="N23" i="47"/>
  <c r="L22" i="47"/>
  <c r="V22" i="48"/>
  <c r="V22" i="49" s="1"/>
  <c r="U22" i="48"/>
  <c r="U22" i="49" s="1"/>
  <c r="G46" i="47"/>
  <c r="S46" i="47" s="1"/>
  <c r="Q22" i="48"/>
  <c r="Q22" i="49" s="1"/>
  <c r="L20" i="47"/>
  <c r="J44" i="47"/>
  <c r="V44" i="47" s="1"/>
  <c r="I44" i="47"/>
  <c r="U44" i="47" s="1"/>
  <c r="H44" i="47"/>
  <c r="T44" i="47" s="1"/>
  <c r="G44" i="47"/>
  <c r="S44" i="47" s="1"/>
  <c r="Q20" i="48"/>
  <c r="Q20" i="49" s="1"/>
  <c r="K43" i="47"/>
  <c r="U19" i="48"/>
  <c r="U19" i="49" s="1"/>
  <c r="T19" i="48"/>
  <c r="T19" i="49" s="1"/>
  <c r="S19" i="48"/>
  <c r="S19" i="49" s="1"/>
  <c r="K41" i="47"/>
  <c r="H41" i="47"/>
  <c r="T41" i="47" s="1"/>
  <c r="G41" i="47"/>
  <c r="S41" i="47" s="1"/>
  <c r="F41" i="47"/>
  <c r="V16" i="48"/>
  <c r="V16" i="49" s="1"/>
  <c r="U16" i="48"/>
  <c r="U16" i="49" s="1"/>
  <c r="K40" i="47"/>
  <c r="J40" i="47"/>
  <c r="V40" i="47" s="1"/>
  <c r="I40" i="47"/>
  <c r="U40" i="47" s="1"/>
  <c r="H40" i="47"/>
  <c r="T40" i="47" s="1"/>
  <c r="R16" i="48"/>
  <c r="R16" i="49" s="1"/>
  <c r="F40" i="47"/>
  <c r="V14" i="48"/>
  <c r="V14" i="49" s="1"/>
  <c r="U14" i="48"/>
  <c r="U14" i="49" s="1"/>
  <c r="T14" i="48"/>
  <c r="T14" i="49" s="1"/>
  <c r="I37" i="47"/>
  <c r="U37" i="47" s="1"/>
  <c r="H37" i="47"/>
  <c r="T37" i="47" s="1"/>
  <c r="G37" i="47"/>
  <c r="S37" i="47" s="1"/>
  <c r="F37" i="47"/>
  <c r="Q9" i="47"/>
  <c r="F9" i="47"/>
  <c r="F33" i="47" s="1"/>
  <c r="P14" i="47" l="1"/>
  <c r="Z26" i="49"/>
  <c r="S17" i="48"/>
  <c r="S17" i="49" s="1"/>
  <c r="M20" i="47"/>
  <c r="Z22" i="49"/>
  <c r="AA22" i="49"/>
  <c r="S25" i="48"/>
  <c r="S25" i="49" s="1"/>
  <c r="AB27" i="47"/>
  <c r="L13" i="47"/>
  <c r="O14" i="47"/>
  <c r="Z20" i="49"/>
  <c r="S20" i="48"/>
  <c r="S20" i="49" s="1"/>
  <c r="X20" i="49" s="1"/>
  <c r="T25" i="48"/>
  <c r="T25" i="49" s="1"/>
  <c r="R13" i="48"/>
  <c r="R13" i="49" s="1"/>
  <c r="Z19" i="49"/>
  <c r="U20" i="48"/>
  <c r="U20" i="49" s="1"/>
  <c r="M23" i="47"/>
  <c r="S13" i="48"/>
  <c r="S13" i="49" s="1"/>
  <c r="AC51" i="47"/>
  <c r="O26" i="47"/>
  <c r="Z22" i="48"/>
  <c r="AA22" i="48"/>
  <c r="Z26" i="48"/>
  <c r="R37" i="47"/>
  <c r="M37" i="47"/>
  <c r="Q14" i="48"/>
  <c r="Q14" i="49" s="1"/>
  <c r="X20" i="48"/>
  <c r="O20" i="47"/>
  <c r="P22" i="47"/>
  <c r="F44" i="47"/>
  <c r="M44" i="47" s="1"/>
  <c r="T13" i="48"/>
  <c r="T13" i="49" s="1"/>
  <c r="AC27" i="47"/>
  <c r="AD28" i="47"/>
  <c r="AD27" i="47"/>
  <c r="V19" i="48"/>
  <c r="V19" i="49" s="1"/>
  <c r="T20" i="48"/>
  <c r="R22" i="48"/>
  <c r="AE28" i="47"/>
  <c r="M17" i="47"/>
  <c r="AF28" i="47"/>
  <c r="M16" i="47"/>
  <c r="AF27" i="47"/>
  <c r="Q17" i="48"/>
  <c r="Q17" i="49" s="1"/>
  <c r="O19" i="47"/>
  <c r="P26" i="47"/>
  <c r="AC28" i="47"/>
  <c r="L16" i="47"/>
  <c r="AE27" i="47"/>
  <c r="T16" i="48"/>
  <c r="T16" i="49" s="1"/>
  <c r="R17" i="48"/>
  <c r="R17" i="49" s="1"/>
  <c r="R25" i="48"/>
  <c r="R25" i="49"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AA25" i="49" s="1"/>
  <c r="L37" i="47"/>
  <c r="M14" i="47"/>
  <c r="P40" i="47"/>
  <c r="O40" i="47"/>
  <c r="M40" i="47"/>
  <c r="N40" i="47"/>
  <c r="O17" i="47"/>
  <c r="X20" i="47"/>
  <c r="Z20" i="47"/>
  <c r="J49" i="47"/>
  <c r="U25" i="48"/>
  <c r="U25" i="49" s="1"/>
  <c r="Z25" i="49" s="1"/>
  <c r="P13" i="47"/>
  <c r="F43" i="47"/>
  <c r="L19" i="47"/>
  <c r="Q19" i="48"/>
  <c r="Q19" i="49" s="1"/>
  <c r="M19" i="47"/>
  <c r="P19" i="47"/>
  <c r="S14" i="48"/>
  <c r="S14" i="49" s="1"/>
  <c r="H38" i="47"/>
  <c r="T38" i="47" s="1"/>
  <c r="H28" i="47"/>
  <c r="G43" i="47"/>
  <c r="S43" i="47" s="1"/>
  <c r="R19" i="48"/>
  <c r="R19" i="49" s="1"/>
  <c r="N22" i="47"/>
  <c r="Z22" i="47"/>
  <c r="AA22" i="47"/>
  <c r="W22" i="47"/>
  <c r="P25" i="47"/>
  <c r="H50" i="47"/>
  <c r="G28" i="47"/>
  <c r="R14" i="48"/>
  <c r="R14" i="49" s="1"/>
  <c r="G38" i="47"/>
  <c r="S38" i="47" s="1"/>
  <c r="L14" i="47"/>
  <c r="J37" i="47"/>
  <c r="V37" i="47" s="1"/>
  <c r="J27" i="47"/>
  <c r="AB28" i="47"/>
  <c r="I41" i="47"/>
  <c r="U41" i="47" s="1"/>
  <c r="Q23" i="48"/>
  <c r="Q23" i="49" s="1"/>
  <c r="O23" i="47"/>
  <c r="F47" i="47"/>
  <c r="P23" i="47"/>
  <c r="L23" i="47"/>
  <c r="M26" i="47"/>
  <c r="Z26" i="47"/>
  <c r="K28" i="47"/>
  <c r="AA14" i="47"/>
  <c r="P16" i="47"/>
  <c r="H27" i="47"/>
  <c r="K38" i="47"/>
  <c r="G47" i="47"/>
  <c r="S47" i="47" s="1"/>
  <c r="Q13" i="48"/>
  <c r="Q13" i="49" s="1"/>
  <c r="N14" i="47"/>
  <c r="P17" i="47"/>
  <c r="O22" i="47"/>
  <c r="T23" i="48"/>
  <c r="T23" i="49" s="1"/>
  <c r="Q25" i="48"/>
  <c r="Q25" i="49" s="1"/>
  <c r="N26" i="47"/>
  <c r="F38" i="47"/>
  <c r="L41" i="47"/>
  <c r="F46" i="47"/>
  <c r="F49" i="47"/>
  <c r="J50" i="47"/>
  <c r="I28" i="47"/>
  <c r="M41" i="47"/>
  <c r="H43" i="47"/>
  <c r="T43" i="47" s="1"/>
  <c r="F27" i="47"/>
  <c r="N37" i="47"/>
  <c r="I38" i="47"/>
  <c r="U38" i="47" s="1"/>
  <c r="O41" i="47"/>
  <c r="M13" i="47"/>
  <c r="Z14" i="47"/>
  <c r="O16" i="47"/>
  <c r="L17" i="47"/>
  <c r="N20" i="47"/>
  <c r="M25" i="47"/>
  <c r="G27" i="47"/>
  <c r="J38" i="47"/>
  <c r="V38" i="47" s="1"/>
  <c r="J46" i="47"/>
  <c r="V46" i="47" s="1"/>
  <c r="F50" i="47"/>
  <c r="O13" i="47"/>
  <c r="Q16" i="48"/>
  <c r="Q16" i="49"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W25" i="49" l="1"/>
  <c r="X25" i="49"/>
  <c r="Y25" i="49"/>
  <c r="R27" i="48"/>
  <c r="R22" i="49"/>
  <c r="W22" i="49" s="1"/>
  <c r="W23" i="49"/>
  <c r="AA23" i="49"/>
  <c r="Z23" i="49"/>
  <c r="X23" i="49"/>
  <c r="Y23" i="49"/>
  <c r="U28" i="47"/>
  <c r="Y20" i="48"/>
  <c r="T20" i="49"/>
  <c r="Y20" i="49" s="1"/>
  <c r="Z16" i="49"/>
  <c r="Y16" i="49"/>
  <c r="W16" i="49"/>
  <c r="AA16" i="49"/>
  <c r="L44" i="47"/>
  <c r="Z17" i="47"/>
  <c r="W17" i="49"/>
  <c r="X17" i="49"/>
  <c r="AA19" i="49"/>
  <c r="Z20" i="48"/>
  <c r="W19" i="49"/>
  <c r="X19" i="49"/>
  <c r="Y19" i="49"/>
  <c r="U28" i="48"/>
  <c r="U17" i="49"/>
  <c r="U28" i="49" s="1"/>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X22" i="48" l="1"/>
  <c r="S22" i="49"/>
  <c r="X22" i="49" s="1"/>
  <c r="X26" i="48"/>
  <c r="S26" i="49"/>
  <c r="S27" i="48"/>
  <c r="S16" i="49"/>
  <c r="W20" i="48"/>
  <c r="R20" i="49"/>
  <c r="U27" i="48"/>
  <c r="Z27" i="48" s="1"/>
  <c r="U13" i="49"/>
  <c r="T28" i="48"/>
  <c r="Y28" i="48" s="1"/>
  <c r="T17" i="49"/>
  <c r="W26" i="48"/>
  <c r="R26" i="49"/>
  <c r="W26" i="49" s="1"/>
  <c r="Z28" i="49"/>
  <c r="Y22" i="48"/>
  <c r="T22" i="49"/>
  <c r="Y26" i="48"/>
  <c r="T26" i="49"/>
  <c r="Y26" i="49" s="1"/>
  <c r="AA17" i="49"/>
  <c r="AA20" i="48"/>
  <c r="V20" i="49"/>
  <c r="AA20" i="49" s="1"/>
  <c r="AA26" i="48"/>
  <c r="V26" i="49"/>
  <c r="AA26" i="49" s="1"/>
  <c r="V27" i="48"/>
  <c r="AA27" i="48" s="1"/>
  <c r="V13" i="49"/>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U27" i="49" l="1"/>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I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<sst xmlns="http://schemas.openxmlformats.org/spreadsheetml/2006/main" count="2287" uniqueCount="138">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</sst>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147530</xdr:colOff>
      <xdr:row>0</xdr:row>
      <xdr:rowOff>0</xdr:rowOff>
    </xdr:from>
    <xdr:to>
      <xdr:col>35</xdr:col>
      <xdr:colOff>63498</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2.xml"/><Relationship Id="rId4" Type="http://schemas.microsoft.com/office/2017/10/relationships/threadedComment" Target="../threadedComments/threadedComment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45519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R37" sqref="R37"/>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0.8">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50"/>
      <c r="AC37" s="89">
        <v>1486</v>
      </c>
      <c r="AD37" s="89">
        <v>1052</v>
      </c>
      <c r="AE37" s="70">
        <v>551</v>
      </c>
      <c r="AF37" s="78">
        <v>1584</v>
      </c>
      <c r="AH37" s="123"/>
    </row>
    <row r="38" spans="1:34" s="124" customFormat="1" ht="10.199999999999999">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50"/>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50"/>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50"/>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50"/>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3" zoomScale="75" zoomScaleNormal="75" workbookViewId="0">
      <selection activeCell="V41" sqref="V4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8">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50"/>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50"/>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50"/>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50"/>
      <c r="AC46" s="89">
        <v>1129</v>
      </c>
      <c r="AD46" s="89">
        <v>336</v>
      </c>
      <c r="AE46" s="84">
        <v>43</v>
      </c>
      <c r="AF46" s="78">
        <v>781</v>
      </c>
      <c r="AH46" s="123"/>
    </row>
    <row r="47" spans="1:34" s="124" customFormat="1" ht="10.199999999999999">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V37" sqref="V37:V50"/>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8">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8">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8">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50"/>
      <c r="AC37" s="89">
        <v>1486</v>
      </c>
      <c r="AD37" s="89">
        <v>1052</v>
      </c>
      <c r="AE37" s="70">
        <v>551</v>
      </c>
      <c r="AF37" s="78">
        <v>1584</v>
      </c>
      <c r="AH37" s="123"/>
    </row>
    <row r="38" spans="1:34" s="124" customFormat="1" ht="10.199999999999999">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50"/>
      <c r="AC40" s="89">
        <v>563</v>
      </c>
      <c r="AD40" s="89">
        <v>226</v>
      </c>
      <c r="AE40" s="70">
        <v>66</v>
      </c>
      <c r="AF40" s="78">
        <v>573</v>
      </c>
      <c r="AH40" s="123"/>
    </row>
    <row r="41" spans="1:34" s="124" customFormat="1" ht="10.199999999999999">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50"/>
      <c r="AC43" s="89">
        <v>669</v>
      </c>
      <c r="AD43" s="89">
        <v>59</v>
      </c>
      <c r="AE43" s="70">
        <v>9</v>
      </c>
      <c r="AF43" s="78">
        <v>287</v>
      </c>
      <c r="AH43" s="123"/>
    </row>
    <row r="44" spans="1:34" s="124" customFormat="1" ht="10.199999999999999">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50"/>
      <c r="AC46" s="89">
        <v>1129</v>
      </c>
      <c r="AD46" s="89">
        <v>336</v>
      </c>
      <c r="AE46" s="84">
        <v>43</v>
      </c>
      <c r="AF46" s="78">
        <v>781</v>
      </c>
      <c r="AH46" s="123"/>
    </row>
    <row r="47" spans="1:34" s="124" customFormat="1" ht="10.199999999999999">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9" zoomScaleNormal="100" workbookViewId="0">
      <selection activeCell="G29" sqref="G29"/>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F13" sqref="F13:J26"/>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55"/>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8" hidden="1"/>
    <row r="38" spans="2:34" ht="13.8" hidden="1"/>
    <row r="39" spans="2:34" ht="13.8" hidden="1"/>
    <row r="40" spans="2:34" ht="13.8" hidden="1"/>
    <row r="41" spans="2:34" ht="13.8" hidden="1"/>
    <row r="42" spans="2:34" ht="13.8" hidden="1"/>
    <row r="43" spans="2:34" ht="13.8" hidden="1"/>
    <row r="44" spans="2:34" ht="12.6" hidden="1" customHeight="1"/>
    <row r="45" spans="2:34" ht="12.6" hidden="1" customHeight="1"/>
    <row r="46" spans="2:34" ht="12.6" hidden="1" customHeight="1"/>
    <row r="47" spans="2:34" ht="12.6" hidden="1" customHeight="1"/>
    <row r="48" spans="2:34" ht="12.6" hidden="1" customHeight="1"/>
    <row r="49" ht="12.6" hidden="1" customHeight="1"/>
    <row r="50" ht="0" hidden="1" customHeight="1"/>
    <row r="51" ht="0" hidden="1" customHeight="1"/>
    <row r="52" ht="0" hidden="1" customHeight="1"/>
    <row r="53" ht="0" hidden="1" customHeight="1"/>
    <row r="54" ht="0" hidden="1" customHeight="1"/>
    <row r="55"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J58"/>
  <sheetViews>
    <sheetView showGridLines="0" topLeftCell="D1" zoomScale="90" zoomScaleNormal="90" zoomScalePageLayoutView="40" workbookViewId="0">
      <selection activeCell="AG12" sqref="AG12"/>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7" width="5.88671875" customWidth="1"/>
    <col min="28" max="28" width="5.88671875" bestFit="1" customWidth="1"/>
    <col min="29" max="34" width="5.88671875" customWidth="1"/>
    <col min="35" max="35" width="8.88671875" bestFit="1" customWidth="1"/>
    <col min="36" max="36" width="3.33203125" style="9" customWidth="1"/>
    <col min="37" max="51" width="0" style="9" hidden="1" customWidth="1"/>
    <col min="52" max="62" width="0" hidden="1" customWidth="1"/>
    <col min="63" max="16384" width="9.109375" hidden="1"/>
  </cols>
  <sheetData>
    <row r="1" spans="1:51"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row>
    <row r="2" spans="1:51"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row>
    <row r="3" spans="1:51" ht="14.4">
      <c r="A3" s="9"/>
      <c r="B3" s="10"/>
      <c r="C3" s="24"/>
      <c r="D3" s="24"/>
      <c r="E3" s="24"/>
      <c r="F3" s="93"/>
      <c r="G3" s="93"/>
      <c r="H3" s="93"/>
      <c r="I3" s="93"/>
      <c r="J3" s="93"/>
      <c r="K3" s="93"/>
      <c r="L3" s="93"/>
      <c r="M3" s="93"/>
      <c r="N3" s="93"/>
      <c r="O3" s="93"/>
      <c r="P3" s="93"/>
      <c r="Q3" s="93"/>
      <c r="R3" s="24"/>
      <c r="S3" s="24"/>
      <c r="AI3" s="25">
        <f>+' '!I17</f>
        <v>45519</v>
      </c>
    </row>
    <row r="4" spans="1:51" ht="16.2">
      <c r="A4" s="9"/>
      <c r="B4" s="11" t="s">
        <v>7</v>
      </c>
      <c r="C4" s="26"/>
      <c r="D4" s="24"/>
      <c r="E4" s="58" t="s">
        <v>137</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row>
    <row r="5" spans="1:51"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row>
    <row r="6" spans="1:51"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row>
    <row r="7" spans="1:51"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row>
    <row r="8" spans="1:51"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39" t="s">
        <v>51</v>
      </c>
      <c r="AJ8" s="9"/>
      <c r="AK8" s="19"/>
      <c r="AL8" s="19"/>
      <c r="AM8" s="19"/>
      <c r="AN8" s="19"/>
      <c r="AO8" s="19"/>
      <c r="AP8" s="19"/>
      <c r="AQ8" s="19"/>
      <c r="AR8" s="19"/>
      <c r="AS8" s="19"/>
      <c r="AT8" s="19"/>
      <c r="AU8" s="19"/>
      <c r="AV8" s="19"/>
      <c r="AW8" s="19"/>
      <c r="AX8" s="19"/>
      <c r="AY8" s="19"/>
    </row>
    <row r="9" spans="1:51"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1.04</v>
      </c>
      <c r="AI9" s="134">
        <v>1.0900000000000001</v>
      </c>
    </row>
    <row r="10" spans="1:51" ht="20.25" customHeight="1">
      <c r="A10" s="9"/>
      <c r="B10" s="18"/>
      <c r="C10" s="102"/>
      <c r="D10" s="103"/>
      <c r="E10" s="103"/>
      <c r="F10" s="99"/>
      <c r="G10" s="99"/>
      <c r="H10" s="99"/>
      <c r="I10" s="99"/>
      <c r="J10" s="99"/>
      <c r="K10" s="99"/>
      <c r="L10" s="99"/>
      <c r="M10" s="99"/>
      <c r="N10" s="99"/>
      <c r="O10" s="99"/>
      <c r="P10" s="99"/>
      <c r="Q10" s="104"/>
      <c r="R10" s="9"/>
      <c r="S10" s="9"/>
    </row>
    <row r="11" spans="1:51" ht="20.25" customHeight="1">
      <c r="A11" s="9"/>
      <c r="B11" s="9"/>
      <c r="C11" s="9"/>
      <c r="D11" s="9"/>
      <c r="E11" s="9"/>
      <c r="F11"/>
      <c r="G11"/>
      <c r="H11"/>
      <c r="I11"/>
      <c r="J11"/>
      <c r="K11"/>
      <c r="L11"/>
      <c r="M11"/>
      <c r="N11"/>
      <c r="O11" s="91"/>
      <c r="P11" s="91"/>
      <c r="Q11" s="91"/>
      <c r="R11" s="9"/>
      <c r="S11" s="9"/>
    </row>
    <row r="12" spans="1:51" ht="20.25" customHeight="1">
      <c r="A12" s="9"/>
      <c r="B12" s="9"/>
      <c r="C12" s="100" t="s">
        <v>97</v>
      </c>
      <c r="D12" s="9"/>
      <c r="E12" s="9"/>
      <c r="F12"/>
      <c r="G12"/>
      <c r="H12"/>
      <c r="I12"/>
      <c r="J12"/>
      <c r="K12"/>
      <c r="L12"/>
      <c r="M12"/>
      <c r="N12"/>
      <c r="O12" s="91"/>
      <c r="P12" s="91"/>
      <c r="Q12" s="91"/>
      <c r="R12" s="9"/>
      <c r="S12" s="9"/>
    </row>
    <row r="13" spans="1:51" ht="20.25" customHeight="1">
      <c r="A13" s="9"/>
      <c r="B13" s="9"/>
      <c r="C13" s="100" t="s">
        <v>98</v>
      </c>
      <c r="D13" s="9"/>
      <c r="E13" s="9"/>
      <c r="F13"/>
      <c r="G13"/>
      <c r="H13"/>
      <c r="I13"/>
      <c r="J13"/>
      <c r="K13"/>
      <c r="L13"/>
      <c r="M13"/>
      <c r="N13"/>
      <c r="O13" s="91"/>
      <c r="P13" s="91"/>
      <c r="Q13" s="91"/>
      <c r="R13" s="9"/>
      <c r="S13" s="9"/>
    </row>
    <row r="14" spans="1:51" ht="26.7" hidden="1" customHeight="1"/>
    <row r="15" spans="1:51" ht="26.4" hidden="1" customHeight="1"/>
    <row r="16" spans="1:51"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95" zoomScaleNormal="75" workbookViewId="0">
      <selection activeCell="F14" sqref="F14"/>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6.2">
      <c r="A4" s="9"/>
      <c r="B4" s="11" t="s">
        <v>7</v>
      </c>
      <c r="C4" s="26"/>
      <c r="D4" s="93" t="s">
        <v>55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July</v>
      </c>
      <c r="G9" s="155"/>
      <c r="H9" s="155"/>
      <c r="I9" s="155"/>
      <c r="J9" s="155"/>
      <c r="K9" s="155"/>
      <c r="L9" s="155"/>
      <c r="M9" s="155"/>
      <c r="N9" s="155"/>
      <c r="O9" s="155"/>
      <c r="P9" s="156"/>
      <c r="Q9" s="157" t="str">
        <f>"January to "&amp; D4</f>
        <v>January to July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171</v>
      </c>
      <c r="G13" s="73">
        <v>105</v>
      </c>
      <c r="H13" s="71">
        <v>84</v>
      </c>
      <c r="I13" s="71">
        <v>28</v>
      </c>
      <c r="J13" s="71">
        <v>0</v>
      </c>
      <c r="K13" s="71">
        <v>101</v>
      </c>
      <c r="L13" s="64">
        <f>IFERROR(F13/G13-1,"n/a")</f>
        <v>0.62857142857142856</v>
      </c>
      <c r="M13" s="64">
        <f>IFERROR(F13/H13-1,"n/a")</f>
        <v>1.0357142857142856</v>
      </c>
      <c r="N13" s="64">
        <f>IFERROR(F13/I13-1,"n/a")</f>
        <v>5.1071428571428568</v>
      </c>
      <c r="O13" s="64" t="str">
        <f>IFERROR(F13/J13-1,"n/a")</f>
        <v>n/a</v>
      </c>
      <c r="P13" s="60">
        <f>IFERROR(F13/K13-1,"n/a")</f>
        <v>0.69306930693069302</v>
      </c>
      <c r="Q13" s="68">
        <f>'June-24'!Q13+F13</f>
        <v>1372</v>
      </c>
      <c r="R13" s="68">
        <f>'June-24'!R13+G13</f>
        <v>958</v>
      </c>
      <c r="S13" s="68">
        <f>'June-24'!S13+H13</f>
        <v>910</v>
      </c>
      <c r="T13" s="68">
        <f>'June-24'!T13+I13</f>
        <v>28</v>
      </c>
      <c r="U13" s="68">
        <f>'June-24'!U13+J13</f>
        <v>551</v>
      </c>
      <c r="V13" s="68">
        <f>'June-24'!V13+K13</f>
        <v>926</v>
      </c>
      <c r="W13" s="64">
        <f>IFERROR(Q13/R13-1,"n/a")</f>
        <v>0.43215031315240093</v>
      </c>
      <c r="X13" s="64">
        <f>IFERROR(Q13/S13-1,"n/a")</f>
        <v>0.50769230769230766</v>
      </c>
      <c r="Y13" s="64">
        <f>IFERROR(Q13/T13-1,"n/a")</f>
        <v>48</v>
      </c>
      <c r="Z13" s="64">
        <f>IFERROR(Q13/U13-1,"n/a")</f>
        <v>1.4900181488203268</v>
      </c>
      <c r="AA13" s="60">
        <f>IFERROR(Q13/V13-1,"n/a")</f>
        <v>0.48164146868250546</v>
      </c>
      <c r="AB13" s="68">
        <v>1630</v>
      </c>
      <c r="AC13" s="68">
        <v>1486</v>
      </c>
      <c r="AD13" s="68">
        <v>522</v>
      </c>
      <c r="AE13" s="68">
        <v>551</v>
      </c>
      <c r="AF13" s="136">
        <v>1591</v>
      </c>
      <c r="AG13" s="123"/>
      <c r="AH13" s="123"/>
    </row>
    <row r="14" spans="1:34" s="124" customFormat="1" ht="10.8">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4575731</v>
      </c>
      <c r="R14" s="68">
        <f>'June-24'!R14+G14</f>
        <v>3097466</v>
      </c>
      <c r="S14" s="68">
        <f>'June-24'!S14+H14</f>
        <v>1836211</v>
      </c>
      <c r="T14" s="68">
        <f>'June-24'!T14+I14</f>
        <v>30914</v>
      </c>
      <c r="U14" s="68">
        <f>'June-24'!U14+J14</f>
        <v>1092884</v>
      </c>
      <c r="V14" s="68">
        <f>'June-24'!V14+K14</f>
        <v>2783719</v>
      </c>
      <c r="W14" s="64">
        <f>IFERROR(Q14/R14-1,"n/a")</f>
        <v>0.47724979063531281</v>
      </c>
      <c r="X14" s="64">
        <f>IFERROR(Q14/S14-1,"n/a")</f>
        <v>1.4919418302145013</v>
      </c>
      <c r="Y14" s="64">
        <f>IFERROR(Q14/T14-1,"n/a")</f>
        <v>147.01484764184511</v>
      </c>
      <c r="Z14" s="64">
        <f>IFERROR(Q14/U14-1,"n/a")</f>
        <v>3.1868405064032412</v>
      </c>
      <c r="AA14" s="60">
        <f>IFERROR(Q14/V14-1,"n/a")</f>
        <v>0.64374744721000932</v>
      </c>
      <c r="AB14" s="68">
        <v>5232537</v>
      </c>
      <c r="AC14" s="68">
        <v>3592413</v>
      </c>
      <c r="AD14" s="68">
        <v>768312</v>
      </c>
      <c r="AE14" s="68">
        <v>1092884</v>
      </c>
      <c r="AF14" s="136">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385</v>
      </c>
      <c r="R16" s="68">
        <f>'June-24'!R16+G16</f>
        <v>287</v>
      </c>
      <c r="S16" s="68">
        <f>'June-24'!S16+H16</f>
        <v>314</v>
      </c>
      <c r="T16" s="68">
        <f>'June-24'!T16+I16</f>
        <v>73</v>
      </c>
      <c r="U16" s="68">
        <f>'June-24'!U16+J16</f>
        <v>10</v>
      </c>
      <c r="V16" s="68">
        <f>'June-24'!V16+K16</f>
        <v>275</v>
      </c>
      <c r="W16" s="64">
        <f>IFERROR(Q16/R16-1,"n/a")</f>
        <v>0.34146341463414642</v>
      </c>
      <c r="X16" s="64">
        <f>IFERROR(Q16/S16-1,"n/a")</f>
        <v>0.22611464968152872</v>
      </c>
      <c r="Y16" s="64">
        <f>IFERROR(Q16/T16-1,"n/a")</f>
        <v>4.2739726027397262</v>
      </c>
      <c r="Z16" s="64">
        <f>IFERROR(Q16/U16-1,"n/a")</f>
        <v>37.5</v>
      </c>
      <c r="AA16" s="60">
        <f>IFERROR(Q16/V16-1,"n/a")</f>
        <v>0.39999999999999991</v>
      </c>
      <c r="AB16" s="68">
        <v>575</v>
      </c>
      <c r="AC16" s="68">
        <v>572</v>
      </c>
      <c r="AD16" s="68">
        <v>202</v>
      </c>
      <c r="AE16" s="68">
        <v>54</v>
      </c>
      <c r="AF16" s="136">
        <v>586</v>
      </c>
      <c r="AG16" s="123"/>
      <c r="AH16" s="123"/>
    </row>
    <row r="17" spans="1:34" s="124" customFormat="1" ht="10.8">
      <c r="A17" s="123"/>
      <c r="B17" s="128"/>
      <c r="C17" s="33"/>
      <c r="D17" s="26" t="s">
        <v>11</v>
      </c>
      <c r="E17" s="32"/>
      <c r="F17" s="71">
        <v>287135</v>
      </c>
      <c r="G17" s="74">
        <v>271757</v>
      </c>
      <c r="H17" s="71">
        <v>137630</v>
      </c>
      <c r="I17" s="71">
        <v>37562</v>
      </c>
      <c r="J17" s="71">
        <v>0</v>
      </c>
      <c r="K17" s="71">
        <v>174121</v>
      </c>
      <c r="L17" s="64">
        <f>IFERROR(F17/G17-1,"n/a")</f>
        <v>5.6587318817914456E-2</v>
      </c>
      <c r="M17" s="64">
        <f>IFERROR(F17/H17-1,"n/a")</f>
        <v>1.0862820605972536</v>
      </c>
      <c r="N17" s="64">
        <f>IFERROR(F17/I17-1,"n/a")</f>
        <v>6.6442947659869018</v>
      </c>
      <c r="O17" s="64" t="str">
        <f>IFERROR(F17/J17-1,"n/a")</f>
        <v>n/a</v>
      </c>
      <c r="P17" s="60">
        <f>IFERROR(F17/K17-1,"n/a")</f>
        <v>0.64905439320932001</v>
      </c>
      <c r="Q17" s="68">
        <f>'June-24'!Q17+F17</f>
        <v>1049043</v>
      </c>
      <c r="R17" s="68">
        <f>'June-24'!R17+G17</f>
        <v>848135</v>
      </c>
      <c r="S17" s="68">
        <f>'June-24'!S17+H17</f>
        <v>438192</v>
      </c>
      <c r="T17" s="68">
        <f>'June-24'!T17+I17</f>
        <v>102629</v>
      </c>
      <c r="U17" s="68">
        <f>'June-24'!U17+J17</f>
        <v>41113</v>
      </c>
      <c r="V17" s="68">
        <f>'June-24'!V17+K17</f>
        <v>732624</v>
      </c>
      <c r="W17" s="64">
        <f>IFERROR(Q17/R17-1,"n/a")</f>
        <v>0.23688210013736022</v>
      </c>
      <c r="X17" s="64">
        <f>IFERROR(Q17/S17-1,"n/a")</f>
        <v>1.3940259064519664</v>
      </c>
      <c r="Y17" s="64">
        <f>IFERROR(Q17/T17-1,"n/a")</f>
        <v>9.2217014683958727</v>
      </c>
      <c r="Z17" s="64">
        <f>IFERROR(Q17/U17-1,"n/a")</f>
        <v>24.516089801279399</v>
      </c>
      <c r="AA17" s="60">
        <f>IFERROR(Q17/V17-1,"n/a")</f>
        <v>0.43189821791259919</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99</v>
      </c>
      <c r="G19" s="73">
        <v>93</v>
      </c>
      <c r="H19" s="71">
        <v>88</v>
      </c>
      <c r="I19" s="71">
        <v>3</v>
      </c>
      <c r="J19" s="71">
        <v>2</v>
      </c>
      <c r="K19" s="71">
        <v>50</v>
      </c>
      <c r="L19" s="64">
        <f>IFERROR(F19/G19-1,"n/a")</f>
        <v>6.4516129032258007E-2</v>
      </c>
      <c r="M19" s="64">
        <f>IFERROR(F19/H19-1,"n/a")</f>
        <v>0.125</v>
      </c>
      <c r="N19" s="64">
        <f>IFERROR(F19/I19-1,"n/a")</f>
        <v>32</v>
      </c>
      <c r="O19" s="64">
        <f>IFERROR(F19/J19-1,"n/a")</f>
        <v>48.5</v>
      </c>
      <c r="P19" s="60">
        <f>IFERROR(F19/K19-1,"n/a")</f>
        <v>0.98</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6">
        <v>290</v>
      </c>
      <c r="AG19" s="123"/>
      <c r="AH19" s="123"/>
    </row>
    <row r="20" spans="1:34" s="124" customFormat="1" ht="10.8">
      <c r="A20" s="123"/>
      <c r="B20" s="128"/>
      <c r="C20" s="33"/>
      <c r="D20" s="26" t="s">
        <v>11</v>
      </c>
      <c r="E20" s="32"/>
      <c r="F20" s="71">
        <v>260849</v>
      </c>
      <c r="G20" s="73">
        <v>203881</v>
      </c>
      <c r="H20" s="71">
        <v>138433</v>
      </c>
      <c r="I20" s="71">
        <v>468</v>
      </c>
      <c r="J20" s="71">
        <v>6081</v>
      </c>
      <c r="K20" s="71">
        <v>97604</v>
      </c>
      <c r="L20" s="64">
        <f>IFERROR(F20/G20-1,"n/a")</f>
        <v>0.27941789573329534</v>
      </c>
      <c r="M20" s="64">
        <f>IFERROR(F20/H20-1,"n/a")</f>
        <v>0.88429781916161598</v>
      </c>
      <c r="N20" s="64">
        <f>IFERROR(F20/I20-1,"n/a")</f>
        <v>556.36965811965808</v>
      </c>
      <c r="O20" s="64">
        <f>IFERROR(F20/J20-1,"n/a")</f>
        <v>41.895740832099982</v>
      </c>
      <c r="P20" s="60">
        <f>IFERROR(F20/K20-1,"n/a")</f>
        <v>1.6725236670628254</v>
      </c>
      <c r="Q20" s="68">
        <f>'June-24'!Q20+F20</f>
        <v>735482</v>
      </c>
      <c r="R20" s="68">
        <f>'June-24'!R20+G20</f>
        <v>597661</v>
      </c>
      <c r="S20" s="68">
        <f>'June-24'!S20+H20</f>
        <v>381024</v>
      </c>
      <c r="T20" s="68">
        <f>'June-24'!T20+I20</f>
        <v>468</v>
      </c>
      <c r="U20" s="68">
        <f>'June-24'!U20+J20</f>
        <v>10047</v>
      </c>
      <c r="V20" s="68">
        <f>'June-24'!V20+K20</f>
        <v>284386</v>
      </c>
      <c r="W20" s="64">
        <f>IFERROR(Q20/R20-1,"n/a")</f>
        <v>0.23060062476889076</v>
      </c>
      <c r="X20" s="64">
        <f>IFERROR(Q20/S20-1,"n/a")</f>
        <v>0.93027735785672294</v>
      </c>
      <c r="Y20" s="64">
        <f>IFERROR(Q20/T20-1,"n/a")</f>
        <v>1570.5427350427351</v>
      </c>
      <c r="Z20" s="64">
        <f>IFERROR(Q20/U20-1,"n/a")</f>
        <v>72.204140539464518</v>
      </c>
      <c r="AA20" s="60">
        <f>IFERROR(Q20/V20-1,"n/a")</f>
        <v>1.5862102916458616</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6">
        <v>827</v>
      </c>
      <c r="AG22" s="123"/>
      <c r="AH22" s="123"/>
    </row>
    <row r="23" spans="1:34" s="124" customFormat="1" ht="10.8">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2549055</v>
      </c>
      <c r="R23" s="68">
        <f>'June-24'!R23+G23</f>
        <v>2307313</v>
      </c>
      <c r="S23" s="68">
        <f>'June-24'!S23+H23</f>
        <v>825612</v>
      </c>
      <c r="T23" s="68">
        <f>'June-24'!T23+I23</f>
        <v>28476</v>
      </c>
      <c r="U23" s="68">
        <f>'June-24'!U23+J23</f>
        <v>140552</v>
      </c>
      <c r="V23" s="68">
        <f>'June-24'!V23+K23</f>
        <v>1301649</v>
      </c>
      <c r="W23" s="64">
        <f>IFERROR(Q23/R23-1,"n/a")</f>
        <v>0.10477208770548252</v>
      </c>
      <c r="X23" s="64">
        <f>IFERROR(Q23/S23-1,"n/a")</f>
        <v>2.0874732925393524</v>
      </c>
      <c r="Y23" s="64">
        <f>IFERROR(Q23/T23-1,"n/a")</f>
        <v>88.515908133164771</v>
      </c>
      <c r="Z23" s="64">
        <f>IFERROR(Q23/U23-1,"n/a")</f>
        <v>17.136027946952019</v>
      </c>
      <c r="AA23" s="60">
        <f>IFERROR(Q23/V23-1,"n/a")</f>
        <v>0.9583274753793074</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6">
        <v>16</v>
      </c>
      <c r="AG25" s="123"/>
      <c r="AH25" s="123"/>
    </row>
    <row r="26" spans="1:34" s="124" customFormat="1" ht="10.8">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445</v>
      </c>
      <c r="G27" s="75">
        <f t="shared" si="0"/>
        <v>353</v>
      </c>
      <c r="H27" s="75">
        <f t="shared" si="0"/>
        <v>311</v>
      </c>
      <c r="I27" s="75">
        <f t="shared" si="0"/>
        <v>63</v>
      </c>
      <c r="J27" s="75">
        <f t="shared" si="0"/>
        <v>2</v>
      </c>
      <c r="K27" s="75">
        <f t="shared" si="0"/>
        <v>281</v>
      </c>
      <c r="L27" s="66">
        <f>IFERROR(F27/G27-1,"n/a")</f>
        <v>0.26062322946175631</v>
      </c>
      <c r="M27" s="66">
        <f>IFERROR(F27/H27-1,"n/a")</f>
        <v>0.43086816720257226</v>
      </c>
      <c r="N27" s="66">
        <f>IFERROR(F27/I27-1,"n/a")</f>
        <v>6.0634920634920633</v>
      </c>
      <c r="O27" s="66">
        <f>IFERROR(F27/J27-1,"n/a")</f>
        <v>221.5</v>
      </c>
      <c r="P27" s="62">
        <f>IFERROR(F27/K27-1,"n/a")</f>
        <v>0.58362989323843406</v>
      </c>
      <c r="Q27" s="75">
        <f t="shared" ref="Q27:V28" si="1">Q13+Q16+Q19+Q22+Q25</f>
        <v>2905</v>
      </c>
      <c r="R27" s="75">
        <f t="shared" si="1"/>
        <v>2382</v>
      </c>
      <c r="S27" s="75">
        <f t="shared" si="1"/>
        <v>1949</v>
      </c>
      <c r="T27" s="75">
        <f t="shared" si="1"/>
        <v>121</v>
      </c>
      <c r="U27" s="75">
        <f t="shared" si="1"/>
        <v>609</v>
      </c>
      <c r="V27" s="75">
        <f t="shared" si="1"/>
        <v>1798</v>
      </c>
      <c r="W27" s="66">
        <f>IFERROR(Q27/R27-1,"n/a")</f>
        <v>0.21956339210747267</v>
      </c>
      <c r="X27" s="66">
        <f>IFERROR(Q27/S27-1,"n/a")</f>
        <v>0.49050795279630588</v>
      </c>
      <c r="Y27" s="66">
        <f>IFERROR(Q27/T27-1,"n/a")</f>
        <v>23.008264462809919</v>
      </c>
      <c r="Z27" s="66">
        <f>IFERROR(Q27/U27-1,"n/a")</f>
        <v>3.7701149425287355</v>
      </c>
      <c r="AA27" s="62">
        <f>IFERROR(Q27/V27-1,"n/a")</f>
        <v>0.61568409343715236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1593831</v>
      </c>
      <c r="G28" s="76">
        <f t="shared" si="0"/>
        <v>1271791</v>
      </c>
      <c r="H28" s="76">
        <f t="shared" si="0"/>
        <v>857236</v>
      </c>
      <c r="I28" s="76">
        <f t="shared" si="0"/>
        <v>92497</v>
      </c>
      <c r="J28" s="76">
        <f t="shared" si="0"/>
        <v>6081</v>
      </c>
      <c r="K28" s="76">
        <f t="shared" si="0"/>
        <v>868909</v>
      </c>
      <c r="L28" s="67">
        <f>IFERROR(F28/G28-1,"n/a")</f>
        <v>0.25321770636842067</v>
      </c>
      <c r="M28" s="67">
        <f>IFERROR(F28/H28-1,"n/a")</f>
        <v>0.85926745960272322</v>
      </c>
      <c r="N28" s="67">
        <f>IFERROR(F28/I28-1,"n/a")</f>
        <v>16.231164253975805</v>
      </c>
      <c r="O28" s="67">
        <f>IFERROR(F28/J28-1,"n/a")</f>
        <v>261.10014800197337</v>
      </c>
      <c r="P28" s="63">
        <f>IFERROR(F28/K28-1,"n/a")</f>
        <v>0.83428989687067356</v>
      </c>
      <c r="Q28" s="76">
        <f t="shared" si="1"/>
        <v>8943029</v>
      </c>
      <c r="R28" s="76">
        <f t="shared" si="1"/>
        <v>6870350</v>
      </c>
      <c r="S28" s="76">
        <f t="shared" si="1"/>
        <v>3489716</v>
      </c>
      <c r="T28" s="76">
        <f t="shared" si="1"/>
        <v>162487</v>
      </c>
      <c r="U28" s="76">
        <f t="shared" si="1"/>
        <v>1284596</v>
      </c>
      <c r="V28" s="76">
        <f t="shared" si="1"/>
        <v>5116128</v>
      </c>
      <c r="W28" s="67">
        <f>IFERROR(Q28/R28-1,"n/a")</f>
        <v>0.30168463033178794</v>
      </c>
      <c r="X28" s="67">
        <f>IFERROR(Q28/S28-1,"n/a")</f>
        <v>1.5626810319235145</v>
      </c>
      <c r="Y28" s="67">
        <f>IFERROR(Q28/T28-1,"n/a")</f>
        <v>54.038427689599786</v>
      </c>
      <c r="Z28" s="67">
        <f>IFERROR(Q28/U28-1,"n/a")</f>
        <v>5.9617443927896394</v>
      </c>
      <c r="AA28" s="63">
        <f>IFERROR(Q28/V28-1,"n/a")</f>
        <v>0.74800728206956513</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July</v>
      </c>
      <c r="G33" s="158"/>
      <c r="H33" s="158"/>
      <c r="I33" s="158"/>
      <c r="J33" s="158"/>
      <c r="K33" s="158"/>
      <c r="L33" s="158"/>
      <c r="M33" s="158"/>
      <c r="N33" s="158"/>
      <c r="O33" s="158"/>
      <c r="P33" s="159"/>
      <c r="Q33" s="161" t="s">
        <v>136</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171</v>
      </c>
      <c r="G37" s="74">
        <f t="shared" si="3"/>
        <v>105</v>
      </c>
      <c r="H37" s="74">
        <f t="shared" si="3"/>
        <v>84</v>
      </c>
      <c r="I37" s="74">
        <f t="shared" si="3"/>
        <v>28</v>
      </c>
      <c r="J37" s="74">
        <f t="shared" si="3"/>
        <v>0</v>
      </c>
      <c r="K37" s="74">
        <f t="shared" si="3"/>
        <v>101</v>
      </c>
      <c r="L37" s="64">
        <f>IFERROR(F37/G37-1,"n/a")</f>
        <v>0.62857142857142856</v>
      </c>
      <c r="M37" s="64">
        <f>IFERROR(F37/H37-1,"n/a")</f>
        <v>1.0357142857142856</v>
      </c>
      <c r="N37" s="64">
        <f>IFERROR(F37/I37-1,"n/a")</f>
        <v>5.1071428571428568</v>
      </c>
      <c r="O37" s="64" t="str">
        <f>IFERROR(F37/J37-1,"n/a")</f>
        <v>n/a</v>
      </c>
      <c r="P37" s="60">
        <f>IFERROR(F37/K37-1,"n/a")</f>
        <v>0.69306930693069302</v>
      </c>
      <c r="Q37" s="74">
        <f>'June-24'!Q37+F37</f>
        <v>669</v>
      </c>
      <c r="R37" s="74">
        <f>'June-24'!R37+G37</f>
        <v>428</v>
      </c>
      <c r="S37" s="74">
        <f>'June-24'!S37+H37</f>
        <v>380</v>
      </c>
      <c r="T37" s="74">
        <f>'June-24'!T37+I37</f>
        <v>28</v>
      </c>
      <c r="U37" s="74">
        <f>'June-24'!U37+J37</f>
        <v>42</v>
      </c>
      <c r="V37" s="74">
        <f>'June-24'!V37+K37</f>
        <v>410</v>
      </c>
      <c r="W37" s="120">
        <f>IFERROR(Q37/R37-1,"n/a")</f>
        <v>0.56308411214953269</v>
      </c>
      <c r="X37" s="120">
        <f>IFERROR(R37/S37-1,"n/a")</f>
        <v>0.12631578947368416</v>
      </c>
      <c r="Y37" s="120">
        <f>IFERROR(R37/T37-1,"n/a")</f>
        <v>14.285714285714286</v>
      </c>
      <c r="Z37" s="120">
        <f>IFERROR(R37/U37-1,"n/a")</f>
        <v>9.1904761904761898</v>
      </c>
      <c r="AA37" s="121">
        <f>IFERROR(R37/V37-1,"n/a")</f>
        <v>4.3902439024390283E-2</v>
      </c>
      <c r="AB37" s="150"/>
      <c r="AC37" s="89">
        <v>1486</v>
      </c>
      <c r="AD37" s="89">
        <v>1052</v>
      </c>
      <c r="AE37" s="70">
        <v>551</v>
      </c>
      <c r="AF37" s="78">
        <v>1584</v>
      </c>
      <c r="AH37" s="123"/>
    </row>
    <row r="38" spans="1:34" s="124" customFormat="1" ht="10.199999999999999">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2425489</v>
      </c>
      <c r="R38" s="74">
        <f>'June-24'!R38+G38</f>
        <v>1559282</v>
      </c>
      <c r="S38" s="74">
        <f>'June-24'!S38+H38</f>
        <v>1076553</v>
      </c>
      <c r="T38" s="74">
        <f>'June-24'!T38+I38</f>
        <v>30914</v>
      </c>
      <c r="U38" s="74">
        <f>'June-24'!U38+J38</f>
        <v>0</v>
      </c>
      <c r="V38" s="74">
        <f>'June-24'!V38+K38</f>
        <v>1332615</v>
      </c>
      <c r="W38" s="120">
        <f>IFERROR(Q38/R38-1,"n/a")</f>
        <v>0.55551657750169636</v>
      </c>
      <c r="X38" s="120">
        <f>IFERROR(R38/S38-1,"n/a")</f>
        <v>0.44840244744104574</v>
      </c>
      <c r="Y38" s="120">
        <f>IFERROR(R38/T38-1,"n/a")</f>
        <v>49.439347868279746</v>
      </c>
      <c r="Z38" s="120" t="str">
        <f>IFERROR(R38/U38-1,"n/a")</f>
        <v>n/a</v>
      </c>
      <c r="AA38" s="121">
        <f>IFERROR(R38/V38-1,"n/a")</f>
        <v>0.17009188700412348</v>
      </c>
      <c r="AB38" s="150"/>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349</v>
      </c>
      <c r="R40" s="74">
        <f>'June-24'!R40+G40</f>
        <v>260</v>
      </c>
      <c r="S40" s="74">
        <f>'June-24'!S40+H40</f>
        <v>278</v>
      </c>
      <c r="T40" s="74">
        <f>'June-24'!T40+I40</f>
        <v>61</v>
      </c>
      <c r="U40" s="74">
        <f>'June-24'!U40+J40</f>
        <v>0</v>
      </c>
      <c r="V40" s="74">
        <f>'June-24'!V40+K40</f>
        <v>252</v>
      </c>
      <c r="W40" s="120">
        <f>IFERROR(Q40/R40-1,"n/a")</f>
        <v>0.3423076923076922</v>
      </c>
      <c r="X40" s="120">
        <f>IFERROR(R40/S40-1,"n/a")</f>
        <v>-6.4748201438848962E-2</v>
      </c>
      <c r="Y40" s="120">
        <f>IFERROR(R40/T40-1,"n/a")</f>
        <v>3.2622950819672134</v>
      </c>
      <c r="Z40" s="120" t="str">
        <f>IFERROR(R40/U40-1,"n/a")</f>
        <v>n/a</v>
      </c>
      <c r="AA40" s="121">
        <f>IFERROR(R40/V40-1,"n/a")</f>
        <v>3.1746031746031855E-2</v>
      </c>
      <c r="AB40" s="150"/>
      <c r="AC40" s="89">
        <v>563</v>
      </c>
      <c r="AD40" s="89">
        <v>226</v>
      </c>
      <c r="AE40" s="70">
        <v>66</v>
      </c>
      <c r="AF40" s="78">
        <v>573</v>
      </c>
      <c r="AH40" s="123"/>
    </row>
    <row r="41" spans="1:34" s="124" customFormat="1" ht="10.199999999999999">
      <c r="A41" s="123"/>
      <c r="B41" s="123"/>
      <c r="C41" s="33"/>
      <c r="D41" s="26" t="s">
        <v>11</v>
      </c>
      <c r="E41" s="32"/>
      <c r="F41" s="74">
        <f t="shared" si="4"/>
        <v>287135</v>
      </c>
      <c r="G41" s="74">
        <f t="shared" si="4"/>
        <v>271757</v>
      </c>
      <c r="H41" s="74">
        <f t="shared" si="4"/>
        <v>137630</v>
      </c>
      <c r="I41" s="74">
        <f t="shared" si="4"/>
        <v>37562</v>
      </c>
      <c r="J41" s="74">
        <f t="shared" si="4"/>
        <v>0</v>
      </c>
      <c r="K41" s="74">
        <f t="shared" si="4"/>
        <v>174121</v>
      </c>
      <c r="L41" s="64">
        <f>IFERROR(F41/G41-1,"n/a")</f>
        <v>5.6587318817914456E-2</v>
      </c>
      <c r="M41" s="64">
        <f>IFERROR(F41/H41-1,"n/a")</f>
        <v>1.0862820605972536</v>
      </c>
      <c r="N41" s="64">
        <f>IFERROR(F41/I41-1,"n/a")</f>
        <v>6.6442947659869018</v>
      </c>
      <c r="O41" s="64" t="str">
        <f>IFERROR(F41/J41-1,"n/a")</f>
        <v>n/a</v>
      </c>
      <c r="P41" s="60">
        <f>IFERROR(F41/K41-1,"n/a")</f>
        <v>0.64905439320932001</v>
      </c>
      <c r="Q41" s="74">
        <f>'June-24'!Q41+F41</f>
        <v>920171</v>
      </c>
      <c r="R41" s="74">
        <f>'June-24'!R41+G41</f>
        <v>765080</v>
      </c>
      <c r="S41" s="74">
        <f>'June-24'!S41+H41</f>
        <v>401684</v>
      </c>
      <c r="T41" s="74">
        <f>'June-24'!T41+I41</f>
        <v>92526</v>
      </c>
      <c r="U41" s="74">
        <f>'June-24'!U41+J41</f>
        <v>0</v>
      </c>
      <c r="V41" s="74">
        <f>'June-24'!V41+K41</f>
        <v>652250</v>
      </c>
      <c r="W41" s="120">
        <f>IFERROR(Q41/R41-1,"n/a")</f>
        <v>0.2027121346787264</v>
      </c>
      <c r="X41" s="120">
        <f>IFERROR(R41/S41-1,"n/a")</f>
        <v>0.90468129176168333</v>
      </c>
      <c r="Y41" s="120">
        <f>IFERROR(R41/T41-1,"n/a")</f>
        <v>7.2688109288200078</v>
      </c>
      <c r="Z41" s="120" t="str">
        <f>IFERROR(R41/U41-1,"n/a")</f>
        <v>n/a</v>
      </c>
      <c r="AA41" s="121">
        <f>IFERROR(R41/V41-1,"n/a")</f>
        <v>0.17298581832119586</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99</v>
      </c>
      <c r="G43" s="74">
        <f t="shared" si="5"/>
        <v>93</v>
      </c>
      <c r="H43" s="74">
        <f t="shared" si="5"/>
        <v>88</v>
      </c>
      <c r="I43" s="74">
        <f t="shared" si="5"/>
        <v>3</v>
      </c>
      <c r="J43" s="74">
        <f t="shared" si="5"/>
        <v>2</v>
      </c>
      <c r="K43" s="74">
        <f t="shared" si="5"/>
        <v>50</v>
      </c>
      <c r="L43" s="64">
        <f>IFERROR(F43/G43-1,"n/a")</f>
        <v>6.4516129032258007E-2</v>
      </c>
      <c r="M43" s="64">
        <f>IFERROR(F43/H43-1,"n/a")</f>
        <v>0.125</v>
      </c>
      <c r="N43" s="64">
        <f>IFERROR(F43/I43-1,"n/a")</f>
        <v>32</v>
      </c>
      <c r="O43" s="64">
        <f>IFERROR(F43/J43-1,"n/a")</f>
        <v>48.5</v>
      </c>
      <c r="P43" s="60">
        <f>IFERROR(F43/K43-1,"n/a")</f>
        <v>0.98</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50"/>
      <c r="AC43" s="89">
        <v>669</v>
      </c>
      <c r="AD43" s="89">
        <v>59</v>
      </c>
      <c r="AE43" s="70">
        <v>9</v>
      </c>
      <c r="AF43" s="78">
        <v>287</v>
      </c>
      <c r="AH43" s="123"/>
    </row>
    <row r="44" spans="1:34" s="124" customFormat="1" ht="10.199999999999999">
      <c r="A44" s="123"/>
      <c r="B44" s="123"/>
      <c r="C44" s="33"/>
      <c r="D44" s="26" t="s">
        <v>11</v>
      </c>
      <c r="E44" s="32"/>
      <c r="F44" s="74">
        <f t="shared" si="5"/>
        <v>260849</v>
      </c>
      <c r="G44" s="74">
        <f t="shared" si="5"/>
        <v>203881</v>
      </c>
      <c r="H44" s="74">
        <f t="shared" si="5"/>
        <v>138433</v>
      </c>
      <c r="I44" s="74">
        <f t="shared" si="5"/>
        <v>468</v>
      </c>
      <c r="J44" s="74">
        <f t="shared" si="5"/>
        <v>6081</v>
      </c>
      <c r="K44" s="74">
        <f t="shared" si="5"/>
        <v>97604</v>
      </c>
      <c r="L44" s="64">
        <f>IFERROR(F44/G44-1,"n/a")</f>
        <v>0.27941789573329534</v>
      </c>
      <c r="M44" s="64">
        <f>IFERROR(F44/H44-1,"n/a")</f>
        <v>0.88429781916161598</v>
      </c>
      <c r="N44" s="64">
        <f>IFERROR(F44/I44-1,"n/a")</f>
        <v>556.36965811965808</v>
      </c>
      <c r="O44" s="64">
        <f>IFERROR(F44/J44-1,"n/a")</f>
        <v>41.895740832099982</v>
      </c>
      <c r="P44" s="60">
        <f>IFERROR(F44/K44-1,"n/a")</f>
        <v>1.6725236670628254</v>
      </c>
      <c r="Q44" s="74">
        <f>'June-24'!Q44+F44</f>
        <v>695741</v>
      </c>
      <c r="R44" s="74">
        <f>'June-24'!R44+G44</f>
        <v>576815</v>
      </c>
      <c r="S44" s="74">
        <f>'June-24'!S44+H44</f>
        <v>377939</v>
      </c>
      <c r="T44" s="74">
        <f>'June-24'!T44+I44</f>
        <v>468</v>
      </c>
      <c r="U44" s="74">
        <f>'June-24'!U44+J44</f>
        <v>8294</v>
      </c>
      <c r="V44" s="74">
        <f>'June-24'!V44+K44</f>
        <v>277902</v>
      </c>
      <c r="W44" s="120">
        <f>IFERROR(Q44/R44-1,"n/a")</f>
        <v>0.20617702382913072</v>
      </c>
      <c r="X44" s="120">
        <f>IFERROR(R44/S44-1,"n/a")</f>
        <v>0.52621190192068035</v>
      </c>
      <c r="Y44" s="120">
        <f>IFERROR(R44/T44-1,"n/a")</f>
        <v>1231.5106837606838</v>
      </c>
      <c r="Z44" s="120">
        <f>IFERROR(R44/U44-1,"n/a")</f>
        <v>68.546057390884982</v>
      </c>
      <c r="AA44" s="121">
        <f>IFERROR(R44/V44-1,"n/a")</f>
        <v>1.0756057890911186</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50"/>
      <c r="AC46" s="89">
        <v>1129</v>
      </c>
      <c r="AD46" s="89">
        <v>336</v>
      </c>
      <c r="AE46" s="84">
        <v>43</v>
      </c>
      <c r="AF46" s="78">
        <v>781</v>
      </c>
      <c r="AH46" s="123"/>
    </row>
    <row r="47" spans="1:34" s="124" customFormat="1" ht="10.199999999999999">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1636000</v>
      </c>
      <c r="R47" s="74">
        <f>'June-24'!R47+G47</f>
        <v>1471039</v>
      </c>
      <c r="S47" s="74">
        <f>'June-24'!S47+H47</f>
        <v>757158</v>
      </c>
      <c r="T47" s="74">
        <f>'June-24'!T47+I47</f>
        <v>28476</v>
      </c>
      <c r="U47" s="74">
        <f>'June-24'!U47+J47</f>
        <v>0</v>
      </c>
      <c r="V47" s="74">
        <f>'June-24'!V47+K47</f>
        <v>1049749</v>
      </c>
      <c r="W47" s="120">
        <f>IFERROR(Q47/R47-1,"n/a")</f>
        <v>0.11213910712088526</v>
      </c>
      <c r="X47" s="120">
        <f>IFERROR(R47/S47-1,"n/a")</f>
        <v>0.94284284125638251</v>
      </c>
      <c r="Y47" s="120">
        <f>IFERROR(R47/T47-1,"n/a")</f>
        <v>50.658905745188932</v>
      </c>
      <c r="Z47" s="120" t="str">
        <f>IFERROR(R47/U47-1,"n/a")</f>
        <v>n/a</v>
      </c>
      <c r="AA47" s="121">
        <f>IFERROR(R47/V47-1,"n/a")</f>
        <v>0.40132450709645839</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50"/>
      <c r="AC50" s="82">
        <v>15637</v>
      </c>
      <c r="AD50" s="68">
        <v>0</v>
      </c>
      <c r="AE50" s="68">
        <v>0</v>
      </c>
      <c r="AF50" s="78">
        <v>20248</v>
      </c>
      <c r="AH50" s="123"/>
    </row>
    <row r="51" spans="3:34" s="124" customFormat="1" ht="10.8" thickBot="1">
      <c r="C51" s="35" t="s">
        <v>12</v>
      </c>
      <c r="D51" s="36"/>
      <c r="E51" s="37"/>
      <c r="F51" s="75">
        <f>F37+F40+F43+F46+F49</f>
        <v>445</v>
      </c>
      <c r="G51" s="75">
        <f>G37+G40+G43+G46+G49</f>
        <v>353</v>
      </c>
      <c r="H51" s="75">
        <f t="shared" ref="H51:K52" si="9">H37+H40+H43+H46+H49</f>
        <v>311</v>
      </c>
      <c r="I51" s="75">
        <f t="shared" si="9"/>
        <v>63</v>
      </c>
      <c r="J51" s="75">
        <f t="shared" si="9"/>
        <v>2</v>
      </c>
      <c r="K51" s="75">
        <f t="shared" si="9"/>
        <v>281</v>
      </c>
      <c r="L51" s="66">
        <f>IFERROR(F51/G51-1,"n/a")</f>
        <v>0.26062322946175631</v>
      </c>
      <c r="M51" s="66">
        <f>IFERROR(F51/H51-1,"n/a")</f>
        <v>0.43086816720257226</v>
      </c>
      <c r="N51" s="66">
        <f>IFERROR(F51/I51-1,"n/a")</f>
        <v>6.0634920634920633</v>
      </c>
      <c r="O51" s="66">
        <f>IFERROR(F51/J51-1,"n/a")</f>
        <v>221.5</v>
      </c>
      <c r="P51" s="62">
        <f>IFERROR(F51/K51-1,"n/a")</f>
        <v>0.58362989323843406</v>
      </c>
      <c r="Q51" s="75">
        <f t="shared" ref="Q51:V52" si="10">Q37+Q40+Q43+Q46+Q49</f>
        <v>1880</v>
      </c>
      <c r="R51" s="75">
        <f t="shared" si="10"/>
        <v>1515</v>
      </c>
      <c r="S51" s="75">
        <f>S37+S40+S43+S46+S49</f>
        <v>1318</v>
      </c>
      <c r="T51" s="75">
        <f t="shared" si="10"/>
        <v>109</v>
      </c>
      <c r="U51" s="75">
        <f t="shared" si="10"/>
        <v>44</v>
      </c>
      <c r="V51" s="75">
        <f t="shared" si="10"/>
        <v>1164</v>
      </c>
      <c r="W51" s="66">
        <f t="shared" si="8"/>
        <v>0.24092409240924084</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1593831</v>
      </c>
      <c r="G52" s="76">
        <f>G38+G41+G44+G47+G50</f>
        <v>1271791</v>
      </c>
      <c r="H52" s="76">
        <f t="shared" si="9"/>
        <v>857236</v>
      </c>
      <c r="I52" s="76">
        <f t="shared" si="9"/>
        <v>92497</v>
      </c>
      <c r="J52" s="76">
        <f t="shared" si="9"/>
        <v>6081</v>
      </c>
      <c r="K52" s="76">
        <f t="shared" si="9"/>
        <v>868909</v>
      </c>
      <c r="L52" s="67">
        <f>IFERROR(F52/G52-1,"n/a")</f>
        <v>0.25321770636842067</v>
      </c>
      <c r="M52" s="67">
        <f>IFERROR(F52/H52-1,"n/a")</f>
        <v>0.85926745960272322</v>
      </c>
      <c r="N52" s="67">
        <f>IFERROR(F52/I52-1,"n/a")</f>
        <v>16.231164253975805</v>
      </c>
      <c r="O52" s="67">
        <f>IFERROR(F52/J52-1,"n/a")</f>
        <v>261.10014800197337</v>
      </c>
      <c r="P52" s="63">
        <f>IFERROR(F52/K52-1,"n/a")</f>
        <v>0.83428989687067356</v>
      </c>
      <c r="Q52" s="76">
        <f t="shared" si="10"/>
        <v>5711119</v>
      </c>
      <c r="R52" s="76">
        <f t="shared" si="10"/>
        <v>4391991</v>
      </c>
      <c r="S52" s="76">
        <f t="shared" si="10"/>
        <v>2622011</v>
      </c>
      <c r="T52" s="76">
        <f t="shared" si="10"/>
        <v>152384</v>
      </c>
      <c r="U52" s="76">
        <f t="shared" si="10"/>
        <v>8294</v>
      </c>
      <c r="V52" s="76">
        <f t="shared" si="10"/>
        <v>3326266</v>
      </c>
      <c r="W52" s="67">
        <f t="shared" si="8"/>
        <v>0.3003485207506118</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95" zoomScaleNormal="75" workbookViewId="0">
      <selection activeCell="F21" sqref="F21"/>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6.2">
      <c r="A4" s="9"/>
      <c r="B4" s="11" t="s">
        <v>7</v>
      </c>
      <c r="C4" s="26"/>
      <c r="D4" s="93" t="s">
        <v>51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June</v>
      </c>
      <c r="G9" s="155"/>
      <c r="H9" s="155"/>
      <c r="I9" s="155"/>
      <c r="J9" s="155"/>
      <c r="K9" s="155"/>
      <c r="L9" s="155"/>
      <c r="M9" s="155"/>
      <c r="N9" s="155"/>
      <c r="O9" s="155"/>
      <c r="P9" s="156"/>
      <c r="Q9" s="157" t="str">
        <f>"January to "&amp; D4</f>
        <v>January to June</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152</v>
      </c>
      <c r="G13" s="73">
        <v>95</v>
      </c>
      <c r="H13" s="71">
        <v>77</v>
      </c>
      <c r="I13" s="71">
        <v>0</v>
      </c>
      <c r="J13" s="71">
        <v>0</v>
      </c>
      <c r="K13" s="71">
        <v>90</v>
      </c>
      <c r="L13" s="64">
        <f>IFERROR(F13/G13-1,"n/a")</f>
        <v>0.60000000000000009</v>
      </c>
      <c r="M13" s="64">
        <f>IFERROR(F13/H13-1,"n/a")</f>
        <v>0.97402597402597402</v>
      </c>
      <c r="N13" s="64" t="str">
        <f>IFERROR(F13/I13-1,"n/a")</f>
        <v>n/a</v>
      </c>
      <c r="O13" s="64" t="str">
        <f>IFERROR(F13/J13-1,"n/a")</f>
        <v>n/a</v>
      </c>
      <c r="P13" s="60">
        <f>IFERROR(F13/K13-1,"n/a")</f>
        <v>0.68888888888888888</v>
      </c>
      <c r="Q13" s="68">
        <f>'May-24'!Q13+F13</f>
        <v>1201</v>
      </c>
      <c r="R13" s="68">
        <f>'May-24'!R13+G13</f>
        <v>853</v>
      </c>
      <c r="S13" s="68">
        <f>'May-24'!S13+H13</f>
        <v>826</v>
      </c>
      <c r="T13" s="68">
        <f>'May-24'!T13+I13</f>
        <v>0</v>
      </c>
      <c r="U13" s="68">
        <f>'May-24'!U13+J13</f>
        <v>551</v>
      </c>
      <c r="V13" s="68">
        <f>'May-24'!V13+K13</f>
        <v>825</v>
      </c>
      <c r="W13" s="64">
        <f>IFERROR(Q13/R13-1,"n/a")</f>
        <v>0.40797186400937857</v>
      </c>
      <c r="X13" s="64">
        <f>IFERROR(Q13/S13-1,"n/a")</f>
        <v>0.45399515738498786</v>
      </c>
      <c r="Y13" s="64" t="str">
        <f>IFERROR(Q13/T13-1,"n/a")</f>
        <v>n/a</v>
      </c>
      <c r="Z13" s="64">
        <f>IFERROR(Q13/U13-1,"n/a")</f>
        <v>1.1796733212341199</v>
      </c>
      <c r="AA13" s="60">
        <f>IFERROR(Q13/V13-1,"n/a")</f>
        <v>0.45575757575757581</v>
      </c>
      <c r="AB13" s="68">
        <v>1630</v>
      </c>
      <c r="AC13" s="68">
        <v>1486</v>
      </c>
      <c r="AD13" s="68">
        <v>522</v>
      </c>
      <c r="AE13" s="68">
        <v>551</v>
      </c>
      <c r="AF13" s="136">
        <v>1591</v>
      </c>
      <c r="AG13" s="123"/>
      <c r="AH13" s="123"/>
    </row>
    <row r="14" spans="1:34" s="124" customFormat="1" ht="10.8">
      <c r="A14" s="123"/>
      <c r="B14" s="128"/>
      <c r="C14" s="33"/>
      <c r="D14" s="26" t="s">
        <v>11</v>
      </c>
      <c r="E14" s="32"/>
      <c r="F14" s="71">
        <v>555086</v>
      </c>
      <c r="G14" s="73">
        <v>359885</v>
      </c>
      <c r="H14" s="71">
        <v>251675</v>
      </c>
      <c r="I14" s="71">
        <v>0</v>
      </c>
      <c r="J14" s="71">
        <v>0</v>
      </c>
      <c r="K14" s="71">
        <v>303053</v>
      </c>
      <c r="L14" s="64">
        <f>IFERROR(F14/G14-1,"n/a")</f>
        <v>0.54239826611278597</v>
      </c>
      <c r="M14" s="64">
        <f>IFERROR(F14/H14-1,"n/a")</f>
        <v>1.2055667030893016</v>
      </c>
      <c r="N14" s="64" t="str">
        <f>IFERROR(F14/I14-1,"n/a")</f>
        <v>n/a</v>
      </c>
      <c r="O14" s="64" t="str">
        <f>IFERROR(F14/J14-1,"n/a")</f>
        <v>n/a</v>
      </c>
      <c r="P14" s="60">
        <f>IFERROR(F14/K14-1,"n/a")</f>
        <v>0.83164660966893589</v>
      </c>
      <c r="Q14" s="68">
        <f>'May-24'!Q14+F14</f>
        <v>3936592</v>
      </c>
      <c r="R14" s="68">
        <f>'May-24'!R14+G14</f>
        <v>2701062</v>
      </c>
      <c r="S14" s="68">
        <f>'May-24'!S14+H14</f>
        <v>1544089</v>
      </c>
      <c r="T14" s="68">
        <f>'May-24'!T14+I14</f>
        <v>0</v>
      </c>
      <c r="U14" s="68">
        <f>'May-24'!U14+J14</f>
        <v>1092884</v>
      </c>
      <c r="V14" s="68">
        <f>'May-24'!V14+K14</f>
        <v>2451255</v>
      </c>
      <c r="W14" s="64">
        <f>IFERROR(Q14/R14-1,"n/a")</f>
        <v>0.457423783682122</v>
      </c>
      <c r="X14" s="64">
        <f>IFERROR(Q14/S14-1,"n/a")</f>
        <v>1.5494592604441841</v>
      </c>
      <c r="Y14" s="64" t="str">
        <f>IFERROR(Q14/T14-1,"n/a")</f>
        <v>n/a</v>
      </c>
      <c r="Z14" s="64">
        <f>IFERROR(Q14/U14-1,"n/a")</f>
        <v>2.6020218065229246</v>
      </c>
      <c r="AA14" s="60">
        <f>IFERROR(Q14/V14-1,"n/a")</f>
        <v>0.60594960540621035</v>
      </c>
      <c r="AB14" s="68">
        <v>5232537</v>
      </c>
      <c r="AC14" s="68">
        <v>3592413</v>
      </c>
      <c r="AD14" s="68">
        <v>768312</v>
      </c>
      <c r="AE14" s="68">
        <v>1092884</v>
      </c>
      <c r="AF14" s="136">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113</v>
      </c>
      <c r="G16" s="74">
        <v>73</v>
      </c>
      <c r="H16" s="71">
        <v>89</v>
      </c>
      <c r="I16" s="71">
        <v>17</v>
      </c>
      <c r="J16" s="71">
        <v>0</v>
      </c>
      <c r="K16" s="71">
        <v>71</v>
      </c>
      <c r="L16" s="64">
        <f>IFERROR(F16/G16-1,"n/a")</f>
        <v>0.54794520547945202</v>
      </c>
      <c r="M16" s="64">
        <f>IFERROR(F16/H16-1,"n/a")</f>
        <v>0.2696629213483146</v>
      </c>
      <c r="N16" s="64">
        <f>IFERROR(F16/I16-1,"n/a")</f>
        <v>5.6470588235294121</v>
      </c>
      <c r="O16" s="64" t="str">
        <f>IFERROR(F16/J16-1,"n/a")</f>
        <v>n/a</v>
      </c>
      <c r="P16" s="60">
        <f>IFERROR(F16/K16-1,"n/a")</f>
        <v>0.59154929577464799</v>
      </c>
      <c r="Q16" s="68">
        <f>'May-24'!Q16+F16</f>
        <v>292</v>
      </c>
      <c r="R16" s="68">
        <f>'May-24'!R16+G16</f>
        <v>216</v>
      </c>
      <c r="S16" s="68">
        <f>'May-24'!S16+H16</f>
        <v>252</v>
      </c>
      <c r="T16" s="68">
        <f>'May-24'!T16+I16</f>
        <v>51</v>
      </c>
      <c r="U16" s="68">
        <f>'May-24'!U16+J16</f>
        <v>10</v>
      </c>
      <c r="V16" s="68">
        <f>'May-24'!V16+K16</f>
        <v>216</v>
      </c>
      <c r="W16" s="64">
        <f>IFERROR(Q16/R16-1,"n/a")</f>
        <v>0.35185185185185186</v>
      </c>
      <c r="X16" s="64">
        <f>IFERROR(Q16/S16-1,"n/a")</f>
        <v>0.15873015873015883</v>
      </c>
      <c r="Y16" s="64">
        <f>IFERROR(Q16/T16-1,"n/a")</f>
        <v>4.7254901960784315</v>
      </c>
      <c r="Z16" s="64">
        <f>IFERROR(Q16/U16-1,"n/a")</f>
        <v>28.2</v>
      </c>
      <c r="AA16" s="60">
        <f>IFERROR(Q16/V16-1,"n/a")</f>
        <v>0.35185185185185186</v>
      </c>
      <c r="AB16" s="68">
        <v>575</v>
      </c>
      <c r="AC16" s="68">
        <v>572</v>
      </c>
      <c r="AD16" s="68">
        <v>202</v>
      </c>
      <c r="AE16" s="68">
        <v>54</v>
      </c>
      <c r="AF16" s="136">
        <v>586</v>
      </c>
      <c r="AG16" s="123"/>
      <c r="AH16" s="123"/>
    </row>
    <row r="17" spans="1:34" s="124" customFormat="1" ht="10.8">
      <c r="A17" s="123"/>
      <c r="B17" s="128"/>
      <c r="C17" s="33"/>
      <c r="D17" s="26" t="s">
        <v>11</v>
      </c>
      <c r="E17" s="32"/>
      <c r="F17" s="71">
        <v>313316</v>
      </c>
      <c r="G17" s="74">
        <v>224892</v>
      </c>
      <c r="H17" s="71">
        <v>121649</v>
      </c>
      <c r="I17" s="71">
        <v>24481</v>
      </c>
      <c r="J17" s="71">
        <v>0</v>
      </c>
      <c r="K17" s="71">
        <v>165399</v>
      </c>
      <c r="L17" s="64">
        <f>IFERROR(F17/G17-1,"n/a")</f>
        <v>0.39318428401188132</v>
      </c>
      <c r="M17" s="64">
        <f>IFERROR(F17/H17-1,"n/a")</f>
        <v>1.5755739874557126</v>
      </c>
      <c r="N17" s="64">
        <f>IFERROR(F17/I17-1,"n/a")</f>
        <v>11.798333401413341</v>
      </c>
      <c r="O17" s="64" t="str">
        <f>IFERROR(F17/J17-1,"n/a")</f>
        <v>n/a</v>
      </c>
      <c r="P17" s="60">
        <f>IFERROR(F17/K17-1,"n/a")</f>
        <v>0.89430407680820312</v>
      </c>
      <c r="Q17" s="68">
        <f>'May-24'!Q17+F17</f>
        <v>761908</v>
      </c>
      <c r="R17" s="68">
        <f>'May-24'!R17+G17</f>
        <v>576378</v>
      </c>
      <c r="S17" s="68">
        <f>'May-24'!S17+H17</f>
        <v>300562</v>
      </c>
      <c r="T17" s="68">
        <f>'May-24'!T17+I17</f>
        <v>65067</v>
      </c>
      <c r="U17" s="68">
        <f>'May-24'!U17+J17</f>
        <v>41113</v>
      </c>
      <c r="V17" s="68">
        <f>'May-24'!V17+K17</f>
        <v>558503</v>
      </c>
      <c r="W17" s="64">
        <f>IFERROR(Q17/R17-1,"n/a")</f>
        <v>0.32188945448993533</v>
      </c>
      <c r="X17" s="64">
        <f>IFERROR(Q17/S17-1,"n/a")</f>
        <v>1.5349445372335824</v>
      </c>
      <c r="Y17" s="64">
        <f>IFERROR(Q17/T17-1,"n/a")</f>
        <v>10.709591651682112</v>
      </c>
      <c r="Z17" s="64">
        <f>IFERROR(Q17/U17-1,"n/a")</f>
        <v>17.532045824921557</v>
      </c>
      <c r="AA17" s="60">
        <f>IFERROR(Q17/V17-1,"n/a")</f>
        <v>0.36419679034848507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96</v>
      </c>
      <c r="G19" s="73">
        <v>87</v>
      </c>
      <c r="H19" s="71">
        <v>91</v>
      </c>
      <c r="I19" s="71">
        <v>0</v>
      </c>
      <c r="J19" s="71">
        <v>0</v>
      </c>
      <c r="K19" s="71">
        <v>42</v>
      </c>
      <c r="L19" s="64">
        <f>IFERROR(F19/G19-1,"n/a")</f>
        <v>0.10344827586206895</v>
      </c>
      <c r="M19" s="64">
        <f>IFERROR(F19/H19-1,"n/a")</f>
        <v>5.4945054945054972E-2</v>
      </c>
      <c r="N19" s="64" t="str">
        <f>IFERROR(F19/I19-1,"n/a")</f>
        <v>n/a</v>
      </c>
      <c r="O19" s="64" t="str">
        <f>IFERROR(F19/J19-1,"n/a")</f>
        <v>n/a</v>
      </c>
      <c r="P19" s="60">
        <f>IFERROR(F19/K19-1,"n/a")</f>
        <v>1.2857142857142856</v>
      </c>
      <c r="Q19" s="68">
        <f>'May-24'!Q19+F19</f>
        <v>266</v>
      </c>
      <c r="R19" s="68">
        <f>'May-24'!R19+G19</f>
        <v>256</v>
      </c>
      <c r="S19" s="68">
        <f>'May-24'!S19+H19</f>
        <v>229</v>
      </c>
      <c r="T19" s="68">
        <f>'May-24'!T19+I19</f>
        <v>3</v>
      </c>
      <c r="U19" s="68">
        <f>'May-24'!U19+J19</f>
        <v>3</v>
      </c>
      <c r="V19" s="68">
        <f>'May-24'!V19+K19</f>
        <v>106</v>
      </c>
      <c r="W19" s="64">
        <f>IFERROR(Q19/R19-1,"n/a")</f>
        <v>3.90625E-2</v>
      </c>
      <c r="X19" s="64">
        <f>IFERROR(Q19/S19-1,"n/a")</f>
        <v>0.16157205240174677</v>
      </c>
      <c r="Y19" s="64">
        <f>IFERROR(Q19/T19-1,"n/a")</f>
        <v>87.666666666666671</v>
      </c>
      <c r="Z19" s="64">
        <f>IFERROR(Q19/U19-1,"n/a")</f>
        <v>87.666666666666671</v>
      </c>
      <c r="AA19" s="60">
        <f>IFERROR(Q19/V19-1,"n/a")</f>
        <v>1.5094339622641511</v>
      </c>
      <c r="AB19" s="68">
        <v>708</v>
      </c>
      <c r="AC19" s="68">
        <v>658</v>
      </c>
      <c r="AD19" s="68">
        <v>47</v>
      </c>
      <c r="AE19" s="68">
        <v>9</v>
      </c>
      <c r="AF19" s="136">
        <v>290</v>
      </c>
      <c r="AG19" s="123"/>
      <c r="AH19" s="123"/>
    </row>
    <row r="20" spans="1:34" s="124" customFormat="1" ht="10.8">
      <c r="A20" s="123"/>
      <c r="B20" s="128"/>
      <c r="C20" s="33"/>
      <c r="D20" s="26" t="s">
        <v>11</v>
      </c>
      <c r="E20" s="32"/>
      <c r="F20" s="71">
        <v>202142</v>
      </c>
      <c r="G20" s="73">
        <f>132170+37144</f>
        <v>169314</v>
      </c>
      <c r="H20" s="71">
        <v>118355</v>
      </c>
      <c r="I20" s="71">
        <v>0</v>
      </c>
      <c r="J20" s="71">
        <v>2213</v>
      </c>
      <c r="K20" s="71">
        <f>46798+31061</f>
        <v>77859</v>
      </c>
      <c r="L20" s="64">
        <f>IFERROR(F20/G20-1,"n/a")</f>
        <v>0.19388827858298785</v>
      </c>
      <c r="M20" s="64">
        <f>IFERROR(F20/H20-1,"n/a")</f>
        <v>0.70792953402898062</v>
      </c>
      <c r="N20" s="64" t="str">
        <f>IFERROR(F20/I20-1,"n/a")</f>
        <v>n/a</v>
      </c>
      <c r="O20" s="64">
        <f>IFERROR(F20/J20-1,"n/a")</f>
        <v>90.342973339358338</v>
      </c>
      <c r="P20" s="60">
        <f>IFERROR(F20/K20-1,"n/a")</f>
        <v>1.596257336980953</v>
      </c>
      <c r="Q20" s="68">
        <f>'May-24'!Q20+F20</f>
        <v>474633</v>
      </c>
      <c r="R20" s="68">
        <f>'May-24'!R20+G20</f>
        <v>393780</v>
      </c>
      <c r="S20" s="68">
        <f>'May-24'!S20+H20</f>
        <v>242591</v>
      </c>
      <c r="T20" s="68">
        <f>'May-24'!T20+I20</f>
        <v>0</v>
      </c>
      <c r="U20" s="68">
        <f>'May-24'!U20+J20</f>
        <v>3966</v>
      </c>
      <c r="V20" s="68">
        <f>'May-24'!V20+K20</f>
        <v>186782</v>
      </c>
      <c r="W20" s="64">
        <f>IFERROR(Q20/R20-1,"n/a")</f>
        <v>0.20532530854792008</v>
      </c>
      <c r="X20" s="64">
        <f>IFERROR(Q20/S20-1,"n/a")</f>
        <v>0.95651528704692268</v>
      </c>
      <c r="Y20" s="64" t="str">
        <f>IFERROR(Q20/T20-1,"n/a")</f>
        <v>n/a</v>
      </c>
      <c r="Z20" s="64">
        <f>IFERROR(Q20/U20-1,"n/a")</f>
        <v>118.67549167927383</v>
      </c>
      <c r="AA20" s="60">
        <f>IFERROR(Q20/V20-1,"n/a")</f>
        <v>1.5411067447612723</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6">
        <v>827</v>
      </c>
      <c r="AG22" s="123"/>
      <c r="AH22" s="123"/>
    </row>
    <row r="23" spans="1:34" s="124" customFormat="1" ht="10.8">
      <c r="A23" s="123"/>
      <c r="B23" s="128"/>
      <c r="C23" s="33"/>
      <c r="D23" s="26" t="s">
        <v>11</v>
      </c>
      <c r="E23" s="32"/>
      <c r="F23" s="71">
        <v>383585</v>
      </c>
      <c r="G23" s="73">
        <v>334459</v>
      </c>
      <c r="H23" s="71">
        <v>183895</v>
      </c>
      <c r="I23" s="71">
        <v>4923</v>
      </c>
      <c r="J23" s="71">
        <v>0</v>
      </c>
      <c r="K23" s="71">
        <v>275367</v>
      </c>
      <c r="L23" s="64">
        <f>IFERROR(F23/G23-1,"n/a")</f>
        <v>0.14688197955504267</v>
      </c>
      <c r="M23" s="64">
        <f>IFERROR(F23/H23-1,"n/a")</f>
        <v>1.085891405421572</v>
      </c>
      <c r="N23" s="64">
        <f>IFERROR(F23/I23-1,"n/a")</f>
        <v>76.91692057688401</v>
      </c>
      <c r="O23" s="64" t="str">
        <f>IFERROR(F23/J23-1,"n/a")</f>
        <v>n/a</v>
      </c>
      <c r="P23" s="60">
        <f>IFERROR(F23/K23-1,"n/a")</f>
        <v>0.39299552960231265</v>
      </c>
      <c r="Q23" s="68">
        <f>'May-24'!Q23+F23</f>
        <v>2157406</v>
      </c>
      <c r="R23" s="68">
        <f>'May-24'!R23+G23</f>
        <v>1913752</v>
      </c>
      <c r="S23" s="68">
        <f>'May-24'!S23+H23</f>
        <v>542087</v>
      </c>
      <c r="T23" s="68">
        <f>'May-24'!T23+I23</f>
        <v>4923</v>
      </c>
      <c r="U23" s="68">
        <f>'May-24'!U23+J23</f>
        <v>140552</v>
      </c>
      <c r="V23" s="68">
        <f>'May-24'!V23+K23</f>
        <v>1040452</v>
      </c>
      <c r="W23" s="64">
        <f>IFERROR(Q23/R23-1,"n/a")</f>
        <v>0.12731743716009181</v>
      </c>
      <c r="X23" s="64">
        <f>IFERROR(Q23/S23-1,"n/a")</f>
        <v>2.9798150481380294</v>
      </c>
      <c r="Y23" s="64">
        <f>IFERROR(Q23/T23-1,"n/a")</f>
        <v>437.22994109282956</v>
      </c>
      <c r="Z23" s="64">
        <f>IFERROR(Q23/U23-1,"n/a")</f>
        <v>14.349521885138596</v>
      </c>
      <c r="AA23" s="60">
        <f>IFERROR(Q23/V23-1,"n/a")</f>
        <v>1.0735276591327616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6">
        <v>16</v>
      </c>
      <c r="AG25" s="123"/>
      <c r="AH25" s="123"/>
    </row>
    <row r="26" spans="1:34" s="124" customFormat="1" ht="10.8">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459</v>
      </c>
      <c r="G27" s="75">
        <f t="shared" si="0"/>
        <v>347</v>
      </c>
      <c r="H27" s="75">
        <f t="shared" si="0"/>
        <v>327</v>
      </c>
      <c r="I27" s="75">
        <f t="shared" si="0"/>
        <v>21</v>
      </c>
      <c r="J27" s="75">
        <f t="shared" si="0"/>
        <v>0</v>
      </c>
      <c r="K27" s="75">
        <f t="shared" si="0"/>
        <v>278</v>
      </c>
      <c r="L27" s="66">
        <f>IFERROR(F27/G27-1,"n/a")</f>
        <v>0.32276657060518743</v>
      </c>
      <c r="M27" s="66">
        <f>IFERROR(F27/H27-1,"n/a")</f>
        <v>0.40366972477064222</v>
      </c>
      <c r="N27" s="66">
        <f>IFERROR(F27/I27-1,"n/a")</f>
        <v>20.857142857142858</v>
      </c>
      <c r="O27" s="66" t="str">
        <f>IFERROR(F27/J27-1,"n/a")</f>
        <v>n/a</v>
      </c>
      <c r="P27" s="62">
        <f>IFERROR(F27/K27-1,"n/a")</f>
        <v>0.65107913669064743</v>
      </c>
      <c r="Q27" s="75">
        <f t="shared" ref="Q27:V28" si="1">Q13+Q16+Q19+Q22+Q25</f>
        <v>2460</v>
      </c>
      <c r="R27" s="75">
        <f t="shared" si="1"/>
        <v>2029</v>
      </c>
      <c r="S27" s="75">
        <f t="shared" si="1"/>
        <v>1638</v>
      </c>
      <c r="T27" s="75">
        <f t="shared" si="1"/>
        <v>58</v>
      </c>
      <c r="U27" s="75">
        <f t="shared" si="1"/>
        <v>607</v>
      </c>
      <c r="V27" s="75">
        <f t="shared" si="1"/>
        <v>1517</v>
      </c>
      <c r="W27" s="66">
        <f>IFERROR(Q27/R27-1,"n/a")</f>
        <v>0.21241991128634785</v>
      </c>
      <c r="X27" s="66">
        <f>IFERROR(Q27/S27-1,"n/a")</f>
        <v>0.50183150183150182</v>
      </c>
      <c r="Y27" s="66">
        <f>IFERROR(Q27/T27-1,"n/a")</f>
        <v>41.413793103448278</v>
      </c>
      <c r="Z27" s="66">
        <f>IFERROR(Q27/U27-1,"n/a")</f>
        <v>3.0527182866556837</v>
      </c>
      <c r="AA27" s="62">
        <f>IFERROR(Q27/V27-1,"n/a")</f>
        <v>0.62162162162162171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1460351</v>
      </c>
      <c r="G28" s="76">
        <f t="shared" si="0"/>
        <v>1097755</v>
      </c>
      <c r="H28" s="76">
        <f t="shared" si="0"/>
        <v>677800</v>
      </c>
      <c r="I28" s="76">
        <f t="shared" si="0"/>
        <v>29404</v>
      </c>
      <c r="J28" s="76">
        <f t="shared" si="0"/>
        <v>2213</v>
      </c>
      <c r="K28" s="76">
        <f t="shared" si="0"/>
        <v>828495</v>
      </c>
      <c r="L28" s="67">
        <f>IFERROR(F28/G28-1,"n/a")</f>
        <v>0.33030685353289213</v>
      </c>
      <c r="M28" s="67">
        <f>IFERROR(F28/H28-1,"n/a")</f>
        <v>1.1545455886692237</v>
      </c>
      <c r="N28" s="67">
        <f>IFERROR(F28/I28-1,"n/a")</f>
        <v>48.665045572031019</v>
      </c>
      <c r="O28" s="67">
        <f>IFERROR(F28/J28-1,"n/a")</f>
        <v>658.89652056032537</v>
      </c>
      <c r="P28" s="63">
        <f>IFERROR(F28/K28-1,"n/a")</f>
        <v>0.76265517595157495</v>
      </c>
      <c r="Q28" s="76">
        <f t="shared" si="1"/>
        <v>7349198</v>
      </c>
      <c r="R28" s="76">
        <f t="shared" si="1"/>
        <v>5598559</v>
      </c>
      <c r="S28" s="76">
        <f t="shared" si="1"/>
        <v>2632480</v>
      </c>
      <c r="T28" s="76">
        <f t="shared" si="1"/>
        <v>69990</v>
      </c>
      <c r="U28" s="76">
        <f t="shared" si="1"/>
        <v>1278515</v>
      </c>
      <c r="V28" s="76">
        <f t="shared" si="1"/>
        <v>4247219</v>
      </c>
      <c r="W28" s="67">
        <f>IFERROR(Q28/R28-1,"n/a")</f>
        <v>0.31269457015635638</v>
      </c>
      <c r="X28" s="67">
        <f>IFERROR(Q28/S28-1,"n/a")</f>
        <v>1.7917393484470918</v>
      </c>
      <c r="Y28" s="67">
        <f>IFERROR(Q28/T28-1,"n/a")</f>
        <v>104.00354336333761</v>
      </c>
      <c r="Z28" s="67">
        <f>IFERROR(Q28/U28-1,"n/a")</f>
        <v>4.7482297822082646</v>
      </c>
      <c r="AA28" s="63">
        <f>IFERROR(Q28/V28-1,"n/a")</f>
        <v>0.73035532191770658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June</v>
      </c>
      <c r="G33" s="158"/>
      <c r="H33" s="158"/>
      <c r="I33" s="158"/>
      <c r="J33" s="158"/>
      <c r="K33" s="158"/>
      <c r="L33" s="158"/>
      <c r="M33" s="158"/>
      <c r="N33" s="158"/>
      <c r="O33" s="158"/>
      <c r="P33" s="159"/>
      <c r="Q33" s="161" t="s">
        <v>134</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152</v>
      </c>
      <c r="G37" s="74">
        <f t="shared" si="3"/>
        <v>95</v>
      </c>
      <c r="H37" s="74">
        <f t="shared" si="3"/>
        <v>77</v>
      </c>
      <c r="I37" s="74">
        <f t="shared" si="3"/>
        <v>0</v>
      </c>
      <c r="J37" s="74">
        <f t="shared" si="3"/>
        <v>0</v>
      </c>
      <c r="K37" s="74">
        <f t="shared" si="3"/>
        <v>90</v>
      </c>
      <c r="L37" s="64">
        <f>IFERROR(F37/G37-1,"n/a")</f>
        <v>0.60000000000000009</v>
      </c>
      <c r="M37" s="64">
        <f>IFERROR(F37/H37-1,"n/a")</f>
        <v>0.97402597402597402</v>
      </c>
      <c r="N37" s="64" t="str">
        <f>IFERROR(F37/I37-1,"n/a")</f>
        <v>n/a</v>
      </c>
      <c r="O37" s="64" t="str">
        <f>IFERROR(F37/J37-1,"n/a")</f>
        <v>n/a</v>
      </c>
      <c r="P37" s="60">
        <f>IFERROR(F37/K37-1,"n/a")</f>
        <v>0.68888888888888888</v>
      </c>
      <c r="Q37" s="74">
        <f>'May-24'!Q37+F37</f>
        <v>498</v>
      </c>
      <c r="R37" s="74">
        <f>'May-24'!R37+G37</f>
        <v>323</v>
      </c>
      <c r="S37" s="74">
        <f>'May-24'!S37+H37</f>
        <v>296</v>
      </c>
      <c r="T37" s="74">
        <f>'May-24'!T37+I37</f>
        <v>0</v>
      </c>
      <c r="U37" s="74">
        <f>'May-24'!U37+J37</f>
        <v>42</v>
      </c>
      <c r="V37" s="74">
        <f>'May-24'!V37+K37</f>
        <v>309</v>
      </c>
      <c r="W37" s="120">
        <f>IFERROR(Q37/R37-1,"n/a")</f>
        <v>0.54179566563467496</v>
      </c>
      <c r="X37" s="120">
        <f>IFERROR(R37/S37-1,"n/a")</f>
        <v>9.1216216216216228E-2</v>
      </c>
      <c r="Y37" s="120" t="str">
        <f>IFERROR(R37/T37-1,"n/a")</f>
        <v>n/a</v>
      </c>
      <c r="Z37" s="120">
        <f>IFERROR(R37/U37-1,"n/a")</f>
        <v>6.6904761904761907</v>
      </c>
      <c r="AA37" s="121">
        <f>IFERROR(R37/V37-1,"n/a")</f>
        <v>4.5307443365695699E-2</v>
      </c>
      <c r="AB37" s="150"/>
      <c r="AC37" s="89">
        <v>1486</v>
      </c>
      <c r="AD37" s="89">
        <v>1052</v>
      </c>
      <c r="AE37" s="70">
        <v>551</v>
      </c>
      <c r="AF37" s="78">
        <v>1584</v>
      </c>
      <c r="AH37" s="123"/>
    </row>
    <row r="38" spans="1:34" s="124" customFormat="1" ht="10.199999999999999">
      <c r="A38" s="123"/>
      <c r="B38" s="123"/>
      <c r="C38" s="33"/>
      <c r="D38" s="26" t="s">
        <v>11</v>
      </c>
      <c r="E38" s="32"/>
      <c r="F38" s="74">
        <f t="shared" si="3"/>
        <v>555086</v>
      </c>
      <c r="G38" s="74">
        <f t="shared" si="3"/>
        <v>359885</v>
      </c>
      <c r="H38" s="74">
        <f t="shared" si="3"/>
        <v>251675</v>
      </c>
      <c r="I38" s="74">
        <f t="shared" si="3"/>
        <v>0</v>
      </c>
      <c r="J38" s="74">
        <f t="shared" si="3"/>
        <v>0</v>
      </c>
      <c r="K38" s="74">
        <f t="shared" si="3"/>
        <v>303053</v>
      </c>
      <c r="L38" s="64">
        <f>IFERROR(F38/G38-1,"n/a")</f>
        <v>0.54239826611278597</v>
      </c>
      <c r="M38" s="64">
        <f>IFERROR(F38/H38-1,"n/a")</f>
        <v>1.2055667030893016</v>
      </c>
      <c r="N38" s="64" t="str">
        <f>IFERROR(F38/I38-1,"n/a")</f>
        <v>n/a</v>
      </c>
      <c r="O38" s="64" t="str">
        <f>IFERROR(F38/J38-1,"n/a")</f>
        <v>n/a</v>
      </c>
      <c r="P38" s="60">
        <f>IFERROR(F38/K38-1,"n/a")</f>
        <v>0.83164660966893589</v>
      </c>
      <c r="Q38" s="74">
        <f>'May-24'!Q38+F38</f>
        <v>1786350</v>
      </c>
      <c r="R38" s="74">
        <f>'May-24'!R38+G38</f>
        <v>1162878</v>
      </c>
      <c r="S38" s="74">
        <f>'May-24'!S38+H38</f>
        <v>784431</v>
      </c>
      <c r="T38" s="74">
        <f>'May-24'!T38+I38</f>
        <v>0</v>
      </c>
      <c r="U38" s="74">
        <f>'May-24'!U38+J38</f>
        <v>0</v>
      </c>
      <c r="V38" s="74">
        <f>'May-24'!V38+K38</f>
        <v>1000151</v>
      </c>
      <c r="W38" s="120">
        <f>IFERROR(Q38/R38-1,"n/a")</f>
        <v>0.536145666183383</v>
      </c>
      <c r="X38" s="120">
        <f>IFERROR(R38/S38-1,"n/a")</f>
        <v>0.48244778699464952</v>
      </c>
      <c r="Y38" s="120" t="str">
        <f>IFERROR(R38/T38-1,"n/a")</f>
        <v>n/a</v>
      </c>
      <c r="Z38" s="120" t="str">
        <f>IFERROR(R38/U38-1,"n/a")</f>
        <v>n/a</v>
      </c>
      <c r="AA38" s="121">
        <f>IFERROR(R38/V38-1,"n/a")</f>
        <v>0.16270243193277811</v>
      </c>
      <c r="AB38" s="150"/>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113</v>
      </c>
      <c r="G40" s="74">
        <f t="shared" si="4"/>
        <v>73</v>
      </c>
      <c r="H40" s="74">
        <f t="shared" si="4"/>
        <v>89</v>
      </c>
      <c r="I40" s="74">
        <f t="shared" si="4"/>
        <v>17</v>
      </c>
      <c r="J40" s="74">
        <f t="shared" si="4"/>
        <v>0</v>
      </c>
      <c r="K40" s="74">
        <f t="shared" si="4"/>
        <v>71</v>
      </c>
      <c r="L40" s="64">
        <f>IFERROR(F40/G40-1,"n/a")</f>
        <v>0.54794520547945202</v>
      </c>
      <c r="M40" s="64">
        <f>IFERROR(F40/H40-1,"n/a")</f>
        <v>0.2696629213483146</v>
      </c>
      <c r="N40" s="64">
        <f>IFERROR(F40/I40-1,"n/a")</f>
        <v>5.6470588235294121</v>
      </c>
      <c r="O40" s="64" t="str">
        <f>IFERROR(F40/J40-1,"n/a")</f>
        <v>n/a</v>
      </c>
      <c r="P40" s="60">
        <f>IFERROR(F40/K40-1,"n/a")</f>
        <v>0.59154929577464799</v>
      </c>
      <c r="Q40" s="74">
        <f>'May-24'!Q40+F40</f>
        <v>256</v>
      </c>
      <c r="R40" s="74">
        <f>'May-24'!R40+G40</f>
        <v>189</v>
      </c>
      <c r="S40" s="74">
        <f>'May-24'!S40+H40</f>
        <v>216</v>
      </c>
      <c r="T40" s="74">
        <f>'May-24'!T40+I40</f>
        <v>39</v>
      </c>
      <c r="U40" s="74">
        <f>'May-24'!U40+J40</f>
        <v>0</v>
      </c>
      <c r="V40" s="74">
        <f>'May-24'!V40+K40</f>
        <v>193</v>
      </c>
      <c r="W40" s="120">
        <f>IFERROR(Q40/R40-1,"n/a")</f>
        <v>0.35449735449735442</v>
      </c>
      <c r="X40" s="120">
        <f>IFERROR(R40/S40-1,"n/a")</f>
        <v>-0.125</v>
      </c>
      <c r="Y40" s="120">
        <f>IFERROR(R40/T40-1,"n/a")</f>
        <v>3.8461538461538458</v>
      </c>
      <c r="Z40" s="120" t="str">
        <f>IFERROR(R40/U40-1,"n/a")</f>
        <v>n/a</v>
      </c>
      <c r="AA40" s="121">
        <f>IFERROR(R40/V40-1,"n/a")</f>
        <v>-2.0725388601036232E-2</v>
      </c>
      <c r="AB40" s="150"/>
      <c r="AC40" s="89">
        <v>563</v>
      </c>
      <c r="AD40" s="89">
        <v>226</v>
      </c>
      <c r="AE40" s="70">
        <v>66</v>
      </c>
      <c r="AF40" s="78">
        <v>573</v>
      </c>
      <c r="AH40" s="123"/>
    </row>
    <row r="41" spans="1:34" s="124" customFormat="1" ht="10.199999999999999">
      <c r="A41" s="123"/>
      <c r="B41" s="123"/>
      <c r="C41" s="33"/>
      <c r="D41" s="26" t="s">
        <v>11</v>
      </c>
      <c r="E41" s="32"/>
      <c r="F41" s="74">
        <f t="shared" si="4"/>
        <v>313316</v>
      </c>
      <c r="G41" s="74">
        <f t="shared" si="4"/>
        <v>224892</v>
      </c>
      <c r="H41" s="74">
        <f t="shared" si="4"/>
        <v>121649</v>
      </c>
      <c r="I41" s="74">
        <f t="shared" si="4"/>
        <v>24481</v>
      </c>
      <c r="J41" s="74">
        <f t="shared" si="4"/>
        <v>0</v>
      </c>
      <c r="K41" s="74">
        <f t="shared" si="4"/>
        <v>165399</v>
      </c>
      <c r="L41" s="64">
        <f>IFERROR(F41/G41-1,"n/a")</f>
        <v>0.39318428401188132</v>
      </c>
      <c r="M41" s="64">
        <f>IFERROR(F41/H41-1,"n/a")</f>
        <v>1.5755739874557126</v>
      </c>
      <c r="N41" s="64">
        <f>IFERROR(F41/I41-1,"n/a")</f>
        <v>11.798333401413341</v>
      </c>
      <c r="O41" s="64" t="str">
        <f>IFERROR(F41/J41-1,"n/a")</f>
        <v>n/a</v>
      </c>
      <c r="P41" s="60">
        <f>IFERROR(F41/K41-1,"n/a")</f>
        <v>0.89430407680820312</v>
      </c>
      <c r="Q41" s="74">
        <f>'May-24'!Q41+F41</f>
        <v>633036</v>
      </c>
      <c r="R41" s="74">
        <f>'May-24'!R41+G41</f>
        <v>493323</v>
      </c>
      <c r="S41" s="74">
        <f>'May-24'!S41+H41</f>
        <v>264054</v>
      </c>
      <c r="T41" s="74">
        <f>'May-24'!T41+I41</f>
        <v>54964</v>
      </c>
      <c r="U41" s="74">
        <f>'May-24'!U41+J41</f>
        <v>0</v>
      </c>
      <c r="V41" s="74">
        <f>'May-24'!V41+K41</f>
        <v>478129</v>
      </c>
      <c r="W41" s="120">
        <f>IFERROR(Q41/R41-1,"n/a")</f>
        <v>0.28320795908562957</v>
      </c>
      <c r="X41" s="120">
        <f>IFERROR(R41/S41-1,"n/a")</f>
        <v>0.86826558204003734</v>
      </c>
      <c r="Y41" s="120">
        <f>IFERROR(R41/T41-1,"n/a")</f>
        <v>7.9753838876355427</v>
      </c>
      <c r="Z41" s="120" t="str">
        <f>IFERROR(R41/U41-1,"n/a")</f>
        <v>n/a</v>
      </c>
      <c r="AA41" s="121">
        <f>IFERROR(R41/V41-1,"n/a")</f>
        <v>3.1778034798140231E-2</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96</v>
      </c>
      <c r="G43" s="74">
        <f t="shared" si="5"/>
        <v>87</v>
      </c>
      <c r="H43" s="74">
        <f t="shared" si="5"/>
        <v>91</v>
      </c>
      <c r="I43" s="74">
        <f t="shared" si="5"/>
        <v>0</v>
      </c>
      <c r="J43" s="74">
        <f t="shared" si="5"/>
        <v>0</v>
      </c>
      <c r="K43" s="74">
        <f t="shared" si="5"/>
        <v>42</v>
      </c>
      <c r="L43" s="64">
        <f>IFERROR(F43/G43-1,"n/a")</f>
        <v>0.10344827586206895</v>
      </c>
      <c r="M43" s="64">
        <f>IFERROR(F43/H43-1,"n/a")</f>
        <v>5.4945054945054972E-2</v>
      </c>
      <c r="N43" s="64" t="str">
        <f>IFERROR(F43/I43-1,"n/a")</f>
        <v>n/a</v>
      </c>
      <c r="O43" s="64" t="str">
        <f>IFERROR(F43/J43-1,"n/a")</f>
        <v>n/a</v>
      </c>
      <c r="P43" s="60">
        <f>IFERROR(F43/K43-1,"n/a")</f>
        <v>1.2857142857142856</v>
      </c>
      <c r="Q43" s="74">
        <f>'May-24'!Q43+F43</f>
        <v>239</v>
      </c>
      <c r="R43" s="74">
        <f>'May-24'!R43+G43</f>
        <v>233</v>
      </c>
      <c r="S43" s="74">
        <f>'May-24'!S43+H43</f>
        <v>217</v>
      </c>
      <c r="T43" s="74">
        <f>'May-24'!T43+I43</f>
        <v>3</v>
      </c>
      <c r="U43" s="74">
        <f>'May-24'!U43+J43</f>
        <v>0</v>
      </c>
      <c r="V43" s="74">
        <f>'May-24'!V43+K43</f>
        <v>100</v>
      </c>
      <c r="W43" s="120">
        <f>IFERROR(Q43/R43-1,"n/a")</f>
        <v>2.5751072961373467E-2</v>
      </c>
      <c r="X43" s="120">
        <f>IFERROR(R43/S43-1,"n/a")</f>
        <v>7.3732718894009119E-2</v>
      </c>
      <c r="Y43" s="120">
        <f>IFERROR(R43/T43-1,"n/a")</f>
        <v>76.666666666666671</v>
      </c>
      <c r="Z43" s="120" t="str">
        <f>IFERROR(R43/U43-1,"n/a")</f>
        <v>n/a</v>
      </c>
      <c r="AA43" s="121">
        <f>IFERROR(R43/V43-1,"n/a")</f>
        <v>1.33</v>
      </c>
      <c r="AB43" s="150"/>
      <c r="AC43" s="89">
        <v>669</v>
      </c>
      <c r="AD43" s="89">
        <v>59</v>
      </c>
      <c r="AE43" s="70">
        <v>9</v>
      </c>
      <c r="AF43" s="78">
        <v>287</v>
      </c>
      <c r="AH43" s="123"/>
    </row>
    <row r="44" spans="1:34" s="124" customFormat="1" ht="10.199999999999999">
      <c r="A44" s="123"/>
      <c r="B44" s="123"/>
      <c r="C44" s="33"/>
      <c r="D44" s="26" t="s">
        <v>11</v>
      </c>
      <c r="E44" s="32"/>
      <c r="F44" s="74">
        <f t="shared" si="5"/>
        <v>202142</v>
      </c>
      <c r="G44" s="74">
        <f t="shared" si="5"/>
        <v>169314</v>
      </c>
      <c r="H44" s="74">
        <f t="shared" si="5"/>
        <v>118355</v>
      </c>
      <c r="I44" s="74">
        <f t="shared" si="5"/>
        <v>0</v>
      </c>
      <c r="J44" s="74">
        <f t="shared" si="5"/>
        <v>2213</v>
      </c>
      <c r="K44" s="74">
        <f t="shared" si="5"/>
        <v>77859</v>
      </c>
      <c r="L44" s="64">
        <f>IFERROR(F44/G44-1,"n/a")</f>
        <v>0.19388827858298785</v>
      </c>
      <c r="M44" s="64">
        <f>IFERROR(F44/H44-1,"n/a")</f>
        <v>0.70792953402898062</v>
      </c>
      <c r="N44" s="64" t="str">
        <f>IFERROR(F44/I44-1,"n/a")</f>
        <v>n/a</v>
      </c>
      <c r="O44" s="64">
        <f>IFERROR(F44/J44-1,"n/a")</f>
        <v>90.342973339358338</v>
      </c>
      <c r="P44" s="60">
        <f>IFERROR(F44/K44-1,"n/a")</f>
        <v>1.596257336980953</v>
      </c>
      <c r="Q44" s="74">
        <f>'May-24'!Q44+F44</f>
        <v>434892</v>
      </c>
      <c r="R44" s="74">
        <f>'May-24'!R44+G44</f>
        <v>372934</v>
      </c>
      <c r="S44" s="74">
        <f>'May-24'!S44+H44</f>
        <v>239506</v>
      </c>
      <c r="T44" s="74">
        <f>'May-24'!T44+I44</f>
        <v>0</v>
      </c>
      <c r="U44" s="74">
        <f>'May-24'!U44+J44</f>
        <v>2213</v>
      </c>
      <c r="V44" s="74">
        <f>'May-24'!V44+K44</f>
        <v>180298</v>
      </c>
      <c r="W44" s="120">
        <f>IFERROR(Q44/R44-1,"n/a")</f>
        <v>0.16613663543683344</v>
      </c>
      <c r="X44" s="120">
        <f>IFERROR(R44/S44-1,"n/a")</f>
        <v>0.55709669068833345</v>
      </c>
      <c r="Y44" s="120" t="str">
        <f>IFERROR(R44/T44-1,"n/a")</f>
        <v>n/a</v>
      </c>
      <c r="Z44" s="120">
        <f>IFERROR(R44/U44-1,"n/a")</f>
        <v>167.51965657478536</v>
      </c>
      <c r="AA44" s="121">
        <f>IFERROR(R44/V44-1,"n/a")</f>
        <v>1.068431152869139</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50"/>
      <c r="AC46" s="89">
        <v>1129</v>
      </c>
      <c r="AD46" s="89">
        <v>336</v>
      </c>
      <c r="AE46" s="84">
        <v>43</v>
      </c>
      <c r="AF46" s="78">
        <v>781</v>
      </c>
      <c r="AH46" s="123"/>
    </row>
    <row r="47" spans="1:34" s="124" customFormat="1" ht="10.199999999999999">
      <c r="A47" s="123"/>
      <c r="B47" s="123"/>
      <c r="C47" s="33"/>
      <c r="D47" s="26" t="s">
        <v>11</v>
      </c>
      <c r="E47" s="32"/>
      <c r="F47" s="74">
        <f t="shared" si="6"/>
        <v>383585</v>
      </c>
      <c r="G47" s="74">
        <f t="shared" si="6"/>
        <v>334459</v>
      </c>
      <c r="H47" s="74">
        <f t="shared" si="6"/>
        <v>183895</v>
      </c>
      <c r="I47" s="74">
        <f t="shared" si="6"/>
        <v>4923</v>
      </c>
      <c r="J47" s="74">
        <f t="shared" si="6"/>
        <v>0</v>
      </c>
      <c r="K47" s="74">
        <f t="shared" si="6"/>
        <v>275367</v>
      </c>
      <c r="L47" s="64">
        <f>IFERROR(F47/G47-1,"n/a")</f>
        <v>0.14688197955504267</v>
      </c>
      <c r="M47" s="64">
        <f>IFERROR(F47/H47-1,"n/a")</f>
        <v>1.085891405421572</v>
      </c>
      <c r="N47" s="64">
        <f>IFERROR(F47/I47-1,"n/a")</f>
        <v>76.91692057688401</v>
      </c>
      <c r="O47" s="64" t="str">
        <f>IFERROR(F47/J47-1,"n/a")</f>
        <v>n/a</v>
      </c>
      <c r="P47" s="60">
        <f>IFERROR(F47/K47-1,"n/a")</f>
        <v>0.39299552960231265</v>
      </c>
      <c r="Q47" s="74">
        <f>'May-24'!Q47+F47</f>
        <v>1244351</v>
      </c>
      <c r="R47" s="74">
        <f>'May-24'!R47+G47</f>
        <v>1077478</v>
      </c>
      <c r="S47" s="74">
        <f>'May-24'!S47+H47</f>
        <v>473633</v>
      </c>
      <c r="T47" s="74">
        <f>'May-24'!T47+I47</f>
        <v>4923</v>
      </c>
      <c r="U47" s="74">
        <f>'May-24'!U47+J47</f>
        <v>0</v>
      </c>
      <c r="V47" s="74">
        <f>'May-24'!V47+K47</f>
        <v>788552</v>
      </c>
      <c r="W47" s="120">
        <f>IFERROR(Q47/R47-1,"n/a")</f>
        <v>0.15487369579703714</v>
      </c>
      <c r="X47" s="120">
        <f>IFERROR(R47/S47-1,"n/a")</f>
        <v>1.2749217220928442</v>
      </c>
      <c r="Y47" s="120">
        <f>IFERROR(R47/T47-1,"n/a")</f>
        <v>217.86613853341458</v>
      </c>
      <c r="Z47" s="120" t="str">
        <f>IFERROR(R47/U47-1,"n/a")</f>
        <v>n/a</v>
      </c>
      <c r="AA47" s="121">
        <f>IFERROR(R47/V47-1,"n/a")</f>
        <v>0.3664006939301403</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50"/>
      <c r="AC50" s="82">
        <v>15637</v>
      </c>
      <c r="AD50" s="68">
        <v>0</v>
      </c>
      <c r="AE50" s="68">
        <v>0</v>
      </c>
      <c r="AF50" s="78">
        <v>20248</v>
      </c>
      <c r="AH50" s="123"/>
    </row>
    <row r="51" spans="3:34" s="124" customFormat="1" ht="10.8" thickBot="1">
      <c r="C51" s="35" t="s">
        <v>12</v>
      </c>
      <c r="D51" s="36"/>
      <c r="E51" s="37"/>
      <c r="F51" s="75">
        <f>F37+F40+F43+F46+F49</f>
        <v>459</v>
      </c>
      <c r="G51" s="75">
        <f>G37+G40+G43+G46+G49</f>
        <v>347</v>
      </c>
      <c r="H51" s="75">
        <f t="shared" ref="H51:K52" si="9">H37+H40+H43+H46+H49</f>
        <v>327</v>
      </c>
      <c r="I51" s="75">
        <f t="shared" si="9"/>
        <v>21</v>
      </c>
      <c r="J51" s="75">
        <f t="shared" si="9"/>
        <v>0</v>
      </c>
      <c r="K51" s="75">
        <f t="shared" si="9"/>
        <v>278</v>
      </c>
      <c r="L51" s="66">
        <f>IFERROR(F51/G51-1,"n/a")</f>
        <v>0.32276657060518743</v>
      </c>
      <c r="M51" s="66">
        <f>IFERROR(F51/H51-1,"n/a")</f>
        <v>0.40366972477064222</v>
      </c>
      <c r="N51" s="66">
        <f>IFERROR(F51/I51-1,"n/a")</f>
        <v>20.857142857142858</v>
      </c>
      <c r="O51" s="66" t="str">
        <f>IFERROR(F51/J51-1,"n/a")</f>
        <v>n/a</v>
      </c>
      <c r="P51" s="62">
        <f>IFERROR(F51/K51-1,"n/a")</f>
        <v>0.65107913669064743</v>
      </c>
      <c r="Q51" s="75">
        <f t="shared" ref="Q51:V52" si="10">Q37+Q40+Q43+Q46+Q49</f>
        <v>1435</v>
      </c>
      <c r="R51" s="75">
        <f t="shared" si="10"/>
        <v>1162</v>
      </c>
      <c r="S51" s="75">
        <f>S37+S40+S43+S46+S49</f>
        <v>1007</v>
      </c>
      <c r="T51" s="75">
        <f t="shared" si="10"/>
        <v>46</v>
      </c>
      <c r="U51" s="75">
        <f t="shared" si="10"/>
        <v>42</v>
      </c>
      <c r="V51" s="75">
        <f t="shared" si="10"/>
        <v>883</v>
      </c>
      <c r="W51" s="66">
        <f t="shared" si="8"/>
        <v>0.23493975903614461</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1460351</v>
      </c>
      <c r="G52" s="76">
        <f>G38+G41+G44+G47+G50</f>
        <v>1097755</v>
      </c>
      <c r="H52" s="76">
        <f t="shared" si="9"/>
        <v>677800</v>
      </c>
      <c r="I52" s="76">
        <f t="shared" si="9"/>
        <v>29404</v>
      </c>
      <c r="J52" s="76">
        <f t="shared" si="9"/>
        <v>2213</v>
      </c>
      <c r="K52" s="76">
        <f t="shared" si="9"/>
        <v>828495</v>
      </c>
      <c r="L52" s="67">
        <f>IFERROR(F52/G52-1,"n/a")</f>
        <v>0.33030685353289213</v>
      </c>
      <c r="M52" s="67">
        <f>IFERROR(F52/H52-1,"n/a")</f>
        <v>1.1545455886692237</v>
      </c>
      <c r="N52" s="67">
        <f>IFERROR(F52/I52-1,"n/a")</f>
        <v>48.665045572031019</v>
      </c>
      <c r="O52" s="67">
        <f>IFERROR(F52/J52-1,"n/a")</f>
        <v>658.89652056032537</v>
      </c>
      <c r="P52" s="63">
        <f>IFERROR(F52/K52-1,"n/a")</f>
        <v>0.76265517595157495</v>
      </c>
      <c r="Q52" s="76">
        <f t="shared" si="10"/>
        <v>4117288</v>
      </c>
      <c r="R52" s="76">
        <f t="shared" si="10"/>
        <v>3120200</v>
      </c>
      <c r="S52" s="76">
        <f t="shared" si="10"/>
        <v>1764775</v>
      </c>
      <c r="T52" s="76">
        <f t="shared" si="10"/>
        <v>59887</v>
      </c>
      <c r="U52" s="76">
        <f t="shared" si="10"/>
        <v>2213</v>
      </c>
      <c r="V52" s="76">
        <f t="shared" si="10"/>
        <v>2457357</v>
      </c>
      <c r="W52" s="67">
        <f t="shared" si="8"/>
        <v>0.3195590026280366</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12" zoomScale="95" zoomScaleNormal="75" workbookViewId="0">
      <selection activeCell="C15" sqref="C15"/>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6.2">
      <c r="A4" s="9"/>
      <c r="B4" s="11" t="s">
        <v>7</v>
      </c>
      <c r="C4" s="26"/>
      <c r="D4" s="93" t="s">
        <v>47</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6">
        <v>1591</v>
      </c>
      <c r="AG13" s="123"/>
      <c r="AH13" s="123"/>
    </row>
    <row r="14" spans="1:34" s="124" customFormat="1" ht="10.8">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6">
        <v>4592479</v>
      </c>
      <c r="AG14" s="123"/>
      <c r="AH14" s="123"/>
    </row>
    <row r="15" spans="1:34" s="124" customFormat="1" ht="10.8">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6">
        <v>586</v>
      </c>
      <c r="AG16" s="123"/>
      <c r="AH16" s="123"/>
    </row>
    <row r="17" spans="1:34" s="124" customFormat="1" ht="10.8">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6">
        <v>290</v>
      </c>
      <c r="AG19" s="123"/>
      <c r="AH19" s="123"/>
    </row>
    <row r="20" spans="1:34" s="124" customFormat="1" ht="10.8">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6">
        <v>827</v>
      </c>
      <c r="AG22" s="123"/>
      <c r="AH22" s="123"/>
    </row>
    <row r="23" spans="1:34" s="124" customFormat="1" ht="10.8">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133</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50"/>
      <c r="AC37" s="89">
        <v>1486</v>
      </c>
      <c r="AD37" s="89">
        <v>1052</v>
      </c>
      <c r="AE37" s="70">
        <v>551</v>
      </c>
      <c r="AF37" s="78">
        <v>1584</v>
      </c>
      <c r="AH37" s="123"/>
    </row>
    <row r="38" spans="1:34" s="124" customFormat="1" ht="10.199999999999999">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50"/>
      <c r="AC40" s="89">
        <v>563</v>
      </c>
      <c r="AD40" s="89">
        <v>226</v>
      </c>
      <c r="AE40" s="70">
        <v>66</v>
      </c>
      <c r="AF40" s="78">
        <v>573</v>
      </c>
      <c r="AH40" s="123"/>
    </row>
    <row r="41" spans="1:34" s="124" customFormat="1" ht="10.199999999999999">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50"/>
      <c r="AC43" s="89">
        <v>669</v>
      </c>
      <c r="AD43" s="89">
        <v>59</v>
      </c>
      <c r="AE43" s="70">
        <v>9</v>
      </c>
      <c r="AF43" s="78">
        <v>287</v>
      </c>
      <c r="AH43" s="123"/>
    </row>
    <row r="44" spans="1:34" s="124" customFormat="1" ht="10.199999999999999">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50"/>
      <c r="AC46" s="89">
        <v>1129</v>
      </c>
      <c r="AD46" s="89">
        <v>336</v>
      </c>
      <c r="AE46" s="84">
        <v>43</v>
      </c>
      <c r="AF46" s="78">
        <v>781</v>
      </c>
      <c r="AH46" s="123"/>
    </row>
    <row r="47" spans="1:34" s="124" customFormat="1" ht="10.199999999999999">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50"/>
      <c r="AC49" s="89">
        <v>9</v>
      </c>
      <c r="AD49" s="68">
        <v>0</v>
      </c>
      <c r="AE49" s="68">
        <v>0</v>
      </c>
      <c r="AF49" s="78">
        <v>16</v>
      </c>
      <c r="AH49" s="123"/>
    </row>
    <row r="50" spans="3:34" s="124" customFormat="1" ht="10.199999999999999">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50"/>
      <c r="AC50" s="82">
        <v>15637</v>
      </c>
      <c r="AD50" s="68">
        <v>0</v>
      </c>
      <c r="AE50" s="68">
        <v>0</v>
      </c>
      <c r="AF50" s="78">
        <v>20248</v>
      </c>
      <c r="AH50" s="123"/>
    </row>
    <row r="51" spans="3:34" s="124" customFormat="1" ht="10.8"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L21" zoomScale="119" zoomScaleNormal="50" workbookViewId="0">
      <selection activeCell="F23" sqref="F23"/>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6.2">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0.8">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0.8">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0.8">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0.8">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G37</f>
        <v>129</v>
      </c>
      <c r="S37" s="74">
        <f>H37</f>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0.199999999999999">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 t="shared" si="4"/>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0.199999999999999">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0.199999999999999">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0.199999999999999">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0.8"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F12F31E-2D26-4229-80D9-F77657477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www.w3.org/XML/1998/namespace"/>
    <ds:schemaRef ds:uri="http://schemas.microsoft.com/office/2006/metadata/properties"/>
    <ds:schemaRef ds:uri="http://schemas.openxmlformats.org/package/2006/metadata/core-properties"/>
    <ds:schemaRef ds:uri="8cd7474e-1d48-42f1-a929-9fa835c241d5"/>
    <ds:schemaRef ds:uri="http://schemas.microsoft.com/office/2006/documentManagement/types"/>
    <ds:schemaRef ds:uri="http://purl.org/dc/elements/1.1/"/>
    <ds:schemaRef ds:uri="50acc271-0769-44fa-a07c-5c2dfce6e462"/>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41</vt:i4>
      </vt:variant>
      <vt:variant>
        <vt:lpstr>Named Ranges</vt:lpstr>
      </vt:variant>
      <vt:variant>
        <vt:i4>3</vt:i4>
      </vt:variant>
    </vt:vector>
  </HeadingPairs>
  <TitlesOfParts>
    <vt:vector size="44" baseType="lpstr">
      <vt:lpstr> </vt:lpstr>
      <vt:lpstr>Disclaimer</vt:lpstr>
      <vt:lpstr>Notes</vt:lpstr>
      <vt:lpstr>Occupancy_2024</vt:lpstr>
      <vt:lpstr>Traffic&gt;</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2024-08-14T10:01:54Z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