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6" activeTab="3"/>
  </bookViews>
  <sheets>
    <sheet name=" " sheetId="3" r:id="rId1"/>
    <sheet name="Notlar" sheetId="11" r:id="rId2"/>
    <sheet name="Yasal Uyarı" sheetId="13" r:id="rId3"/>
    <sheet name="Gemi Doluluk Oranları_2022" sheetId="23" r:id="rId4"/>
    <sheet name="Ağustos-22 " sheetId="22" r:id="rId5"/>
    <sheet name="Tem-22" sheetId="21" r:id="rId6"/>
    <sheet name="Haz-22" sheetId="20" r:id="rId7"/>
    <sheet name="May-22" sheetId="19" r:id="rId8"/>
    <sheet name="Nis-22" sheetId="18" r:id="rId9"/>
    <sheet name="Mart-22" sheetId="17" r:id="rId10"/>
    <sheet name="Subat-22" sheetId="16" r:id="rId11"/>
    <sheet name="Ocak-22" sheetId="15" r:id="rId12"/>
    <sheet name="Aralık-21" sheetId="14" r:id="rId13"/>
    <sheet name="Kasım-21" sheetId="10" r:id="rId14"/>
    <sheet name="Ekim-21" sheetId="9" r:id="rId15"/>
    <sheet name="Eylül-21" sheetId="1" r:id="rId16"/>
  </sheets>
  <externalReferences>
    <externalReference r:id="rId17"/>
    <externalReference r:id="rId18"/>
    <externalReference r:id="rId19"/>
  </externalReferences>
  <definedNames>
    <definedName name="_Order1" hidden="1">255</definedName>
    <definedName name="_Order2" hidden="1">255</definedName>
    <definedName name="AcqOppSwitch" localSheetId="4">[3]Inputs!$E$44</definedName>
    <definedName name="AcqOppSwitch" localSheetId="3">[3]Inputs!$E$44</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4">[3]Inputs!$E$49</definedName>
    <definedName name="KalundborgSwitch" localSheetId="3">[3]Inputs!$E$49</definedName>
    <definedName name="KalundborgSwitch">[1]Inputs!$E$49</definedName>
    <definedName name="LasPalmasSwitch" localSheetId="4">[3]Inputs!#REF!</definedName>
    <definedName name="LasPalmasSwitch" localSheetId="3">[3]Inputs!#REF!</definedName>
    <definedName name="LasPalmasSwitch" localSheetId="1">[1]Inputs!#REF!</definedName>
    <definedName name="LasPalmasSwitch" localSheetId="2">[1]Inputs!#REF!</definedName>
    <definedName name="LasPalmasSwitch">[1]Inputs!#REF!</definedName>
    <definedName name="ll" localSheetId="4">[1]Inputs!#REF!</definedName>
    <definedName name="ll">[1]Inputs!#REF!</definedName>
    <definedName name="_xlnm.Print_Area" localSheetId="1">Notlar!$A$1:$CA$35</definedName>
    <definedName name="_xlnm.Print_Area" localSheetId="2">'Yasal Uyarı'!$A$1:$CA$35</definedName>
    <definedName name="ProjectionsSwitch" localSheetId="4">[3]Inputs!$E$13</definedName>
    <definedName name="ProjectionsSwitch" localSheetId="3">[3]Inputs!$E$13</definedName>
    <definedName name="ProjectionsSwitch">[1]Inputs!$E$13</definedName>
    <definedName name="SanJuanSwitch" localSheetId="4">[3]Inputs!$E$51</definedName>
    <definedName name="SanJuanSwitch" localSheetId="3">[3]Inputs!$E$51</definedName>
    <definedName name="SanJuanSwitch">[1]Inputs!$E$51</definedName>
    <definedName name="ScenarioSwitch" localSheetId="4">[3]Inputs!$E$14</definedName>
    <definedName name="ScenarioSwitch" localSheetId="3">[3]Inputs!$E$14</definedName>
    <definedName name="ScenarioSwitch">[1]Inputs!$E$14</definedName>
    <definedName name="TortolaSwitch" localSheetId="4">[3]Inputs!$E$50</definedName>
    <definedName name="TortolaSwitch" localSheetId="3">[3]Inputs!$E$50</definedName>
    <definedName name="TortolaSwitch">[1]Inputs!$E$50</definedName>
    <definedName name="ValenciaSwitch" localSheetId="4">[3]Inputs!$E$48</definedName>
    <definedName name="ValenciaSwitch" localSheetId="3">[3]Inputs!$E$48</definedName>
    <definedName name="ValenciaSwitch">[1]Inputs!$E$48</definedName>
    <definedName name="z" localSheetId="4">[3]Inputs!#REF!</definedName>
    <definedName name="z" localSheetId="3">[3]Inputs!#REF!</definedName>
    <definedName name="z" localSheetId="1">[1]Inputs!#REF!</definedName>
    <definedName name="z" localSheetId="2">[1]Inputs!#REF!</definedName>
    <definedName name="z">[1]Inputs!#REF!</definedName>
    <definedName name="Z_5F6D01E3_9E6F_4D7F_980F_63899AF95899_.wvu.Cols" localSheetId="4" hidden="1">'Ağustos-22 '!$X:$XFD</definedName>
    <definedName name="Z_5F6D01E3_9E6F_4D7F_980F_63899AF95899_.wvu.Cols" localSheetId="3" hidden="1">'Gemi Doluluk Oranları_2022'!$U:$XFD</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23" l="1"/>
  <c r="T31" i="22"/>
  <c r="H31" i="22"/>
  <c r="G31" i="22"/>
  <c r="U30" i="22"/>
  <c r="T30" i="22"/>
  <c r="J30" i="22"/>
  <c r="I30" i="22"/>
  <c r="L30" i="22" s="1"/>
  <c r="H30" i="22"/>
  <c r="K30" i="22" s="1"/>
  <c r="G30" i="22"/>
  <c r="F30" i="22"/>
  <c r="V29" i="22"/>
  <c r="V31" i="22" s="1"/>
  <c r="U29" i="22"/>
  <c r="U31" i="22" s="1"/>
  <c r="O29" i="22"/>
  <c r="N29" i="22"/>
  <c r="J29" i="22"/>
  <c r="I29" i="22"/>
  <c r="P29" i="22" s="1"/>
  <c r="F29" i="22"/>
  <c r="M29" i="22" s="1"/>
  <c r="V28" i="22"/>
  <c r="V30" i="22" s="1"/>
  <c r="P28" i="22"/>
  <c r="O28" i="22"/>
  <c r="N28" i="22"/>
  <c r="M28" i="22"/>
  <c r="S28" i="22" s="1"/>
  <c r="L28" i="22"/>
  <c r="K28" i="22"/>
  <c r="J28" i="22"/>
  <c r="Q26" i="22"/>
  <c r="P26" i="22"/>
  <c r="O26" i="22"/>
  <c r="N26" i="22"/>
  <c r="M26" i="22"/>
  <c r="S26" i="22" s="1"/>
  <c r="L26" i="22"/>
  <c r="K26" i="22"/>
  <c r="J26" i="22"/>
  <c r="S25" i="22"/>
  <c r="R25" i="22"/>
  <c r="Q25" i="22"/>
  <c r="P25" i="22"/>
  <c r="O25" i="22"/>
  <c r="N25" i="22"/>
  <c r="M25" i="22"/>
  <c r="L25" i="22"/>
  <c r="K25" i="22"/>
  <c r="J25" i="22"/>
  <c r="P23" i="22"/>
  <c r="O23" i="22"/>
  <c r="N23" i="22"/>
  <c r="M23" i="22"/>
  <c r="R23" i="22" s="1"/>
  <c r="L23" i="22"/>
  <c r="K23" i="22"/>
  <c r="J23" i="22"/>
  <c r="P22" i="22"/>
  <c r="O22" i="22"/>
  <c r="N22" i="22"/>
  <c r="M22" i="22"/>
  <c r="S22" i="22" s="1"/>
  <c r="L22" i="22"/>
  <c r="K22" i="22"/>
  <c r="J22" i="22"/>
  <c r="P20" i="22"/>
  <c r="O20" i="22"/>
  <c r="N20" i="22"/>
  <c r="I20" i="22"/>
  <c r="I31" i="22" s="1"/>
  <c r="F20" i="22"/>
  <c r="F31" i="22" s="1"/>
  <c r="P19" i="22"/>
  <c r="O19" i="22"/>
  <c r="N19" i="22"/>
  <c r="M19" i="22"/>
  <c r="R19" i="22" s="1"/>
  <c r="L19" i="22"/>
  <c r="K19" i="22"/>
  <c r="J19" i="22"/>
  <c r="P17" i="22"/>
  <c r="O17" i="22"/>
  <c r="N17" i="22"/>
  <c r="M17" i="22"/>
  <c r="S17" i="22" s="1"/>
  <c r="L17" i="22"/>
  <c r="K17" i="22"/>
  <c r="J17" i="22"/>
  <c r="P16" i="22"/>
  <c r="O16" i="22"/>
  <c r="N16" i="22"/>
  <c r="M16" i="22"/>
  <c r="S16" i="22" s="1"/>
  <c r="L16" i="22"/>
  <c r="K16" i="22"/>
  <c r="J16" i="22"/>
  <c r="S14" i="22"/>
  <c r="R14" i="22"/>
  <c r="Q14" i="22"/>
  <c r="P14" i="22"/>
  <c r="O14" i="22"/>
  <c r="O31" i="22" s="1"/>
  <c r="N14" i="22"/>
  <c r="N31" i="22" s="1"/>
  <c r="M14" i="22"/>
  <c r="L14" i="22"/>
  <c r="K14" i="22"/>
  <c r="J14" i="22"/>
  <c r="S13" i="22"/>
  <c r="Q13" i="22"/>
  <c r="P13" i="22"/>
  <c r="P30" i="22" s="1"/>
  <c r="O13" i="22"/>
  <c r="O30" i="22" s="1"/>
  <c r="N13" i="22"/>
  <c r="N30" i="22" s="1"/>
  <c r="M13" i="22"/>
  <c r="R13" i="22" s="1"/>
  <c r="L13" i="22"/>
  <c r="K13" i="22"/>
  <c r="J13" i="22"/>
  <c r="L31" i="22" l="1"/>
  <c r="K31" i="22"/>
  <c r="J31" i="22"/>
  <c r="P31" i="22"/>
  <c r="M31" i="22"/>
  <c r="Q29" i="22"/>
  <c r="R29" i="22"/>
  <c r="S29" i="22"/>
  <c r="S19" i="22"/>
  <c r="S23" i="22"/>
  <c r="R16" i="22"/>
  <c r="J20" i="22"/>
  <c r="R26" i="22"/>
  <c r="K29" i="22"/>
  <c r="Q16" i="22"/>
  <c r="Q17" i="22"/>
  <c r="K20" i="22"/>
  <c r="Q22" i="22"/>
  <c r="Q28" i="22"/>
  <c r="L29" i="22"/>
  <c r="R17" i="22"/>
  <c r="L20" i="22"/>
  <c r="R22" i="22"/>
  <c r="R28" i="22"/>
  <c r="M30" i="22"/>
  <c r="Q19" i="22"/>
  <c r="M20" i="22"/>
  <c r="Q23" i="22"/>
  <c r="F26" i="18"/>
  <c r="F28" i="18"/>
  <c r="M28" i="18"/>
  <c r="M26" i="18"/>
  <c r="S31" i="22" l="1"/>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<sst xmlns="http://schemas.openxmlformats.org/spreadsheetml/2006/main" count="513" uniqueCount="69">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</sst>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s>
  <fonts count="41">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0">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cellStyleXfs>
  <cellXfs count="228">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19" fillId="5" borderId="0" xfId="3" applyFont="1" applyAlignment="1">
      <alignment horizontal="right"/>
    </xf>
    <xf numFmtId="0" fontId="0" fillId="0" borderId="0" xfId="0" applyAlignment="1">
      <alignment horizontal="right"/>
    </xf>
  </cellXfs>
  <cellStyles count="10">
    <cellStyle name="Comma" xfId="7" builtinId="3"/>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içermektedir.</a:t>
          </a:r>
          <a:endParaRPr lang="en-US" sz="1050">
            <a:effectLst/>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2</xdr:row>
      <xdr:rowOff>41853</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t_kaanc/AppData/Local/Microsoft/Windows/INetCache/Content.Outlook/Q0XMINXJ/GPH_MonthlyTrafficStats_August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2"/>
      <sheetName val="Traffic&gt;"/>
      <sheetName val="Aug-22"/>
      <sheetName val="Jul-22"/>
      <sheetName val="Jun-22"/>
      <sheetName val="May-22"/>
      <sheetName val="Apr-22"/>
      <sheetName val="Mar-22"/>
      <sheetName val="Feb-22"/>
      <sheetName val="Jan-22"/>
      <sheetName val="Dec-21"/>
      <sheetName val="Nov-21"/>
      <sheetName val="Oct-21"/>
      <sheetName val="Sept-21"/>
    </sheetNames>
    <sheetDataSet>
      <sheetData sheetId="0">
        <row r="17">
          <cell r="I17">
            <v>44813</v>
          </cell>
        </row>
      </sheetData>
      <sheetData sheetId="1" refreshError="1"/>
      <sheetData sheetId="2" refreshError="1"/>
      <sheetData sheetId="3"/>
      <sheetData sheetId="4" refreshError="1"/>
      <sheetData sheetId="5"/>
      <sheetData sheetId="6">
        <row r="13">
          <cell r="M13">
            <v>227</v>
          </cell>
          <cell r="N13">
            <v>6</v>
          </cell>
          <cell r="O13">
            <v>145</v>
          </cell>
          <cell r="P13">
            <v>246</v>
          </cell>
        </row>
        <row r="14">
          <cell r="M14">
            <v>194169</v>
          </cell>
          <cell r="N14">
            <v>767</v>
          </cell>
          <cell r="O14">
            <v>258885</v>
          </cell>
          <cell r="P14">
            <v>471524</v>
          </cell>
        </row>
        <row r="16">
          <cell r="M16">
            <v>391</v>
          </cell>
          <cell r="N16">
            <v>14</v>
          </cell>
          <cell r="O16">
            <v>43</v>
          </cell>
          <cell r="P16">
            <v>430</v>
          </cell>
        </row>
        <row r="17">
          <cell r="M17">
            <v>805117</v>
          </cell>
          <cell r="N17">
            <v>28476</v>
          </cell>
          <cell r="O17">
            <v>140552</v>
          </cell>
          <cell r="P17">
            <v>1301649</v>
          </cell>
        </row>
        <row r="19">
          <cell r="M19">
            <v>227</v>
          </cell>
          <cell r="N19">
            <v>0</v>
          </cell>
          <cell r="O19">
            <v>4</v>
          </cell>
          <cell r="P19">
            <v>101</v>
          </cell>
        </row>
        <row r="20">
          <cell r="M20">
            <v>239678</v>
          </cell>
          <cell r="N20">
            <v>0</v>
          </cell>
          <cell r="O20">
            <v>1753</v>
          </cell>
          <cell r="P20">
            <v>117191</v>
          </cell>
        </row>
        <row r="22">
          <cell r="M22">
            <v>683</v>
          </cell>
          <cell r="N22">
            <v>29</v>
          </cell>
          <cell r="O22">
            <v>406</v>
          </cell>
          <cell r="P22">
            <v>687</v>
          </cell>
        </row>
        <row r="23">
          <cell r="M23">
            <v>1642042</v>
          </cell>
          <cell r="N23">
            <v>35258</v>
          </cell>
          <cell r="O23">
            <v>833999</v>
          </cell>
          <cell r="P23">
            <v>2333598</v>
          </cell>
        </row>
        <row r="25">
          <cell r="M25">
            <v>156</v>
          </cell>
          <cell r="N25">
            <v>37</v>
          </cell>
          <cell r="O25">
            <v>9</v>
          </cell>
          <cell r="P25">
            <v>169</v>
          </cell>
        </row>
        <row r="26">
          <cell r="M26">
            <v>250049</v>
          </cell>
          <cell r="N26">
            <v>45450</v>
          </cell>
          <cell r="O26">
            <v>40221</v>
          </cell>
          <cell r="P26">
            <v>477135</v>
          </cell>
        </row>
        <row r="28">
          <cell r="M28">
            <v>274</v>
          </cell>
          <cell r="N28">
            <v>40</v>
          </cell>
          <cell r="O28">
            <v>2</v>
          </cell>
          <cell r="P28">
            <v>172</v>
          </cell>
        </row>
        <row r="29">
          <cell r="M29">
            <v>358319</v>
          </cell>
          <cell r="N29">
            <v>56633</v>
          </cell>
          <cell r="O29">
            <v>9186</v>
          </cell>
          <cell r="P29">
            <v>443129</v>
          </cell>
        </row>
      </sheetData>
      <sheetData sheetId="7" refreshError="1"/>
      <sheetData sheetId="8" refreshError="1"/>
      <sheetData sheetId="9" refreshError="1"/>
      <sheetData sheetId="10">
        <row r="10">
          <cell r="M10">
            <v>197</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44819</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71" t="s">
        <v>13</v>
      </c>
      <c r="G6" s="171"/>
      <c r="H6" s="171"/>
      <c r="I6" s="171"/>
      <c r="J6" s="171"/>
      <c r="K6" s="171"/>
      <c r="L6" s="166"/>
      <c r="M6" s="164" t="s">
        <v>14</v>
      </c>
      <c r="N6" s="171"/>
      <c r="O6" s="171"/>
      <c r="P6" s="171"/>
      <c r="Q6" s="171"/>
      <c r="R6" s="171"/>
      <c r="S6" s="166"/>
      <c r="T6" s="164" t="s">
        <v>25</v>
      </c>
      <c r="U6" s="171"/>
      <c r="V6" s="17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71" t="s">
        <v>43</v>
      </c>
      <c r="G6" s="171"/>
      <c r="H6" s="171"/>
      <c r="I6" s="171"/>
      <c r="J6" s="171"/>
      <c r="K6" s="171"/>
      <c r="L6" s="166"/>
      <c r="M6" s="164" t="s">
        <v>44</v>
      </c>
      <c r="N6" s="171"/>
      <c r="O6" s="171"/>
      <c r="P6" s="171"/>
      <c r="Q6" s="171"/>
      <c r="R6" s="171"/>
      <c r="S6" s="166"/>
      <c r="T6" s="164" t="s">
        <v>25</v>
      </c>
      <c r="U6" s="171"/>
      <c r="V6" s="17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71" t="s">
        <v>41</v>
      </c>
      <c r="G6" s="171"/>
      <c r="H6" s="171"/>
      <c r="I6" s="171"/>
      <c r="J6" s="171"/>
      <c r="K6" s="171"/>
      <c r="L6" s="166"/>
      <c r="M6" s="164" t="s">
        <v>41</v>
      </c>
      <c r="N6" s="171"/>
      <c r="O6" s="171"/>
      <c r="P6" s="171"/>
      <c r="Q6" s="171"/>
      <c r="R6" s="171"/>
      <c r="S6" s="166"/>
      <c r="T6" s="164" t="s">
        <v>25</v>
      </c>
      <c r="U6" s="171"/>
      <c r="V6" s="17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64" t="s">
        <v>39</v>
      </c>
      <c r="G6" s="172"/>
      <c r="H6" s="172"/>
      <c r="I6" s="173"/>
      <c r="J6" s="174"/>
      <c r="K6" s="164" t="s">
        <v>38</v>
      </c>
      <c r="L6" s="172"/>
      <c r="M6" s="172"/>
      <c r="N6" s="173"/>
      <c r="O6" s="174"/>
      <c r="P6" s="171" t="s">
        <v>25</v>
      </c>
      <c r="Q6" s="17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64" t="s">
        <v>35</v>
      </c>
      <c r="G6" s="172"/>
      <c r="H6" s="172"/>
      <c r="I6" s="173"/>
      <c r="J6" s="174"/>
      <c r="K6" s="164" t="s">
        <v>36</v>
      </c>
      <c r="L6" s="172"/>
      <c r="M6" s="172"/>
      <c r="N6" s="173"/>
      <c r="O6" s="174"/>
      <c r="P6" s="171" t="s">
        <v>25</v>
      </c>
      <c r="Q6" s="17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64" t="s">
        <v>32</v>
      </c>
      <c r="G6" s="172"/>
      <c r="H6" s="172"/>
      <c r="I6" s="173"/>
      <c r="J6" s="174"/>
      <c r="K6" s="164" t="s">
        <v>33</v>
      </c>
      <c r="L6" s="172"/>
      <c r="M6" s="172"/>
      <c r="N6" s="173"/>
      <c r="O6" s="174"/>
      <c r="P6" s="171" t="s">
        <v>25</v>
      </c>
      <c r="Q6" s="17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64" t="s">
        <v>27</v>
      </c>
      <c r="G6" s="172"/>
      <c r="H6" s="172"/>
      <c r="I6" s="173"/>
      <c r="J6" s="174"/>
      <c r="K6" s="164" t="s">
        <v>28</v>
      </c>
      <c r="L6" s="172"/>
      <c r="M6" s="172"/>
      <c r="N6" s="173"/>
      <c r="O6" s="174"/>
      <c r="P6" s="171" t="s">
        <v>25</v>
      </c>
      <c r="Q6" s="17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4"/>
  <sheetViews>
    <sheetView showGridLines="0" tabSelected="1" zoomScale="90" zoomScaleNormal="90" zoomScalePageLayoutView="40" workbookViewId="0">
      <selection activeCell="B5" sqref="B5"/>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27"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220"/>
      <c r="G1" s="220"/>
      <c r="H1" s="220"/>
      <c r="I1" s="220"/>
      <c r="J1" s="220"/>
      <c r="K1" s="220"/>
      <c r="L1" s="220"/>
      <c r="M1" s="220"/>
      <c r="N1" s="220"/>
      <c r="O1" s="220"/>
      <c r="P1" s="220"/>
      <c r="Q1" s="220"/>
      <c r="R1" s="10"/>
      <c r="S1" s="10"/>
    </row>
    <row r="2" spans="1:35" ht="14.4">
      <c r="A2" s="10"/>
      <c r="B2" s="176"/>
      <c r="C2" s="177"/>
      <c r="D2" s="177"/>
      <c r="E2" s="177"/>
      <c r="F2" s="221"/>
      <c r="G2" s="221"/>
      <c r="H2" s="221"/>
      <c r="I2" s="221"/>
      <c r="J2" s="221"/>
      <c r="K2" s="221"/>
      <c r="L2" s="221"/>
      <c r="M2" s="221"/>
      <c r="N2" s="221"/>
      <c r="O2" s="221"/>
      <c r="P2" s="221"/>
      <c r="Q2" s="221"/>
      <c r="R2" s="177"/>
      <c r="S2" s="178">
        <f>+'[2] '!I17</f>
        <v>44813</v>
      </c>
    </row>
    <row r="3" spans="1:35" ht="16.2">
      <c r="A3" s="10"/>
      <c r="B3" s="179" t="s">
        <v>11</v>
      </c>
      <c r="C3" s="180"/>
      <c r="D3" s="177"/>
      <c r="E3" s="181" t="s">
        <v>61</v>
      </c>
      <c r="F3" s="221"/>
      <c r="G3" s="221"/>
      <c r="H3" s="221"/>
      <c r="I3" s="221"/>
      <c r="J3" s="221"/>
      <c r="K3" s="221"/>
      <c r="L3" s="221"/>
      <c r="M3" s="221"/>
      <c r="N3" s="221"/>
      <c r="O3" s="221"/>
      <c r="P3" s="221"/>
      <c r="Q3" s="221"/>
      <c r="R3" s="177"/>
      <c r="S3" s="177"/>
    </row>
    <row r="4" spans="1:35" ht="14.4">
      <c r="A4" s="10"/>
      <c r="B4" s="176"/>
      <c r="C4" s="177"/>
      <c r="D4" s="177"/>
      <c r="E4" s="177"/>
      <c r="F4" s="221"/>
      <c r="G4" s="221"/>
      <c r="H4" s="221"/>
      <c r="I4" s="221"/>
      <c r="J4" s="221"/>
      <c r="K4" s="221"/>
      <c r="L4" s="221"/>
      <c r="M4" s="221"/>
      <c r="N4" s="221"/>
      <c r="O4" s="221"/>
      <c r="P4" s="221"/>
      <c r="Q4" s="221"/>
      <c r="R4" s="177"/>
      <c r="S4" s="177"/>
    </row>
    <row r="5" spans="1:35" ht="14.4">
      <c r="A5" s="10"/>
      <c r="B5" s="182"/>
      <c r="D5" s="177"/>
      <c r="E5" s="177"/>
      <c r="F5" s="221"/>
      <c r="G5" s="221"/>
      <c r="H5" s="221"/>
      <c r="I5" s="221"/>
      <c r="J5" s="221"/>
      <c r="K5" s="221"/>
      <c r="L5" s="221"/>
      <c r="M5" s="221"/>
      <c r="N5" s="221"/>
      <c r="O5" s="221"/>
      <c r="P5" s="221"/>
      <c r="Q5" s="221"/>
      <c r="R5" s="177"/>
      <c r="S5" s="177"/>
    </row>
    <row r="6" spans="1:35" ht="14.4">
      <c r="A6" s="10"/>
      <c r="B6" s="176"/>
      <c r="C6" s="177"/>
      <c r="D6" s="177"/>
      <c r="E6" s="177"/>
      <c r="F6" s="221"/>
      <c r="G6" s="221"/>
      <c r="H6" s="221"/>
      <c r="I6" s="221"/>
      <c r="J6" s="221"/>
      <c r="K6" s="221"/>
      <c r="L6" s="221"/>
      <c r="M6" s="221"/>
      <c r="N6" s="221"/>
      <c r="O6" s="221"/>
      <c r="P6" s="221"/>
      <c r="Q6" s="221"/>
      <c r="R6" s="177"/>
      <c r="S6" s="177"/>
    </row>
    <row r="7" spans="1:35" s="125" customFormat="1" ht="14.4">
      <c r="A7" s="10"/>
      <c r="B7"/>
      <c r="C7" s="183" t="s">
        <v>67</v>
      </c>
      <c r="D7" s="184"/>
      <c r="E7" s="184"/>
      <c r="F7" s="222" t="s">
        <v>41</v>
      </c>
      <c r="G7" s="222" t="s">
        <v>43</v>
      </c>
      <c r="H7" s="222" t="s">
        <v>13</v>
      </c>
      <c r="I7" s="222" t="s">
        <v>50</v>
      </c>
      <c r="J7" s="222" t="s">
        <v>52</v>
      </c>
      <c r="K7" s="222" t="s">
        <v>59</v>
      </c>
      <c r="L7" s="222" t="s">
        <v>62</v>
      </c>
      <c r="M7" s="222" t="s">
        <v>65</v>
      </c>
      <c r="N7" s="222" t="s">
        <v>27</v>
      </c>
      <c r="O7" s="222" t="s">
        <v>32</v>
      </c>
      <c r="P7" s="222" t="s">
        <v>35</v>
      </c>
      <c r="Q7" s="222" t="s">
        <v>39</v>
      </c>
      <c r="R7"/>
      <c r="S7"/>
      <c r="T7" s="10"/>
      <c r="U7" s="124"/>
      <c r="V7" s="124"/>
      <c r="W7" s="124"/>
      <c r="X7" s="124"/>
      <c r="Y7" s="124"/>
      <c r="Z7" s="124"/>
      <c r="AA7" s="124"/>
      <c r="AB7" s="124"/>
      <c r="AC7" s="124"/>
      <c r="AD7" s="124"/>
      <c r="AE7" s="124"/>
      <c r="AF7" s="124"/>
      <c r="AG7" s="124"/>
      <c r="AH7" s="124"/>
      <c r="AI7" s="124"/>
    </row>
    <row r="8" spans="1:35" ht="20.25" customHeight="1">
      <c r="A8" s="10"/>
      <c r="B8" s="189"/>
      <c r="C8" s="223" t="s">
        <v>68</v>
      </c>
      <c r="D8" s="191"/>
      <c r="E8" s="191"/>
      <c r="F8" s="224">
        <v>0.41823087434338119</v>
      </c>
      <c r="G8" s="225">
        <v>0.47083755198064259</v>
      </c>
      <c r="H8" s="225">
        <v>0.6233573525072601</v>
      </c>
      <c r="I8" s="225">
        <v>0.66777314044950997</v>
      </c>
      <c r="J8" s="225">
        <v>0.65681540466649779</v>
      </c>
      <c r="K8" s="225">
        <v>0.78080882831305709</v>
      </c>
      <c r="L8" s="225">
        <v>0.89027550740676809</v>
      </c>
      <c r="M8" s="226"/>
      <c r="N8" s="226"/>
      <c r="O8" s="226"/>
      <c r="P8" s="226"/>
      <c r="Q8" s="226"/>
    </row>
    <row r="9" spans="1:35" ht="20.25" customHeight="1">
      <c r="A9" s="10"/>
      <c r="B9" s="10"/>
      <c r="C9" s="10"/>
      <c r="D9" s="10"/>
      <c r="E9" s="10"/>
      <c r="F9" s="220"/>
      <c r="G9" s="220"/>
      <c r="H9" s="220"/>
      <c r="I9" s="220"/>
      <c r="J9" s="220"/>
      <c r="K9" s="220"/>
      <c r="L9" s="220"/>
      <c r="M9" s="220"/>
      <c r="N9" s="220"/>
      <c r="O9" s="220"/>
      <c r="P9" s="220"/>
      <c r="Q9" s="220"/>
      <c r="R9" s="10"/>
    </row>
    <row r="10" spans="1:35" ht="26.7" hidden="1" customHeight="1"/>
    <row r="11" spans="1:35" ht="26.4" hidden="1" customHeight="1"/>
    <row r="12" spans="1:35" ht="26.4" hidden="1" customHeight="1"/>
    <row r="13" spans="1:35" ht="26.7" hidden="1" customHeight="1"/>
    <row r="14" spans="1:35" ht="26.7" hidden="1" customHeight="1"/>
    <row r="15" spans="1:35" ht="26.7"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11.4" hidden="1" customHeight="1"/>
    <row r="36" ht="9" hidden="1" customHeight="1"/>
    <row r="37" ht="17.399999999999999" hidden="1" customHeight="1"/>
    <row r="38" ht="26.7" hidden="1" customHeight="1"/>
    <row r="39" ht="26.7" hidden="1" customHeight="1"/>
    <row r="40" ht="26.7"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election activeCell="T10" sqref="T10"/>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76"/>
      <c r="C3" s="177"/>
      <c r="D3" s="177"/>
      <c r="E3" s="177"/>
      <c r="F3" s="177"/>
      <c r="G3" s="177"/>
      <c r="H3" s="177"/>
      <c r="I3" s="177"/>
      <c r="J3" s="177"/>
      <c r="K3" s="177"/>
      <c r="L3" s="177"/>
      <c r="M3" s="177"/>
      <c r="N3" s="177"/>
      <c r="O3" s="177"/>
      <c r="P3" s="177"/>
      <c r="Q3" s="177"/>
      <c r="R3" s="177"/>
      <c r="S3" s="177"/>
      <c r="T3" s="177"/>
      <c r="U3" s="177"/>
      <c r="V3" s="178">
        <v>44813</v>
      </c>
    </row>
    <row r="4" spans="1:38" ht="16.2">
      <c r="A4" s="10"/>
      <c r="B4" s="179" t="s">
        <v>11</v>
      </c>
      <c r="C4" s="180"/>
      <c r="D4" s="177"/>
      <c r="E4" s="181" t="s">
        <v>64</v>
      </c>
      <c r="F4" s="177"/>
      <c r="G4" s="177"/>
      <c r="H4" s="177"/>
      <c r="I4" s="177"/>
      <c r="J4" s="177"/>
      <c r="K4" s="177"/>
      <c r="L4" s="177"/>
      <c r="M4" s="177"/>
      <c r="N4" s="177"/>
      <c r="O4" s="177"/>
      <c r="P4" s="177"/>
      <c r="Q4" s="177"/>
      <c r="R4" s="177"/>
      <c r="S4" s="177"/>
      <c r="T4" s="177"/>
      <c r="U4" s="177"/>
      <c r="V4" s="177"/>
    </row>
    <row r="5" spans="1:38" ht="14.4">
      <c r="A5" s="10"/>
      <c r="B5" s="176"/>
      <c r="C5" s="177"/>
      <c r="D5" s="177"/>
      <c r="E5" s="177"/>
      <c r="F5" s="177"/>
      <c r="G5" s="177"/>
      <c r="H5" s="177"/>
      <c r="I5" s="177"/>
      <c r="J5" s="177"/>
      <c r="K5" s="177"/>
      <c r="L5" s="177"/>
      <c r="M5" s="177"/>
      <c r="N5" s="177"/>
      <c r="O5" s="177"/>
      <c r="P5" s="177"/>
      <c r="Q5" s="177"/>
      <c r="R5" s="177"/>
      <c r="S5" s="177"/>
      <c r="T5" s="177"/>
      <c r="U5" s="177"/>
      <c r="V5" s="177"/>
    </row>
    <row r="6" spans="1:38" ht="14.4">
      <c r="A6" s="10"/>
      <c r="B6" s="176"/>
      <c r="C6" s="177"/>
      <c r="D6" s="177"/>
      <c r="E6" s="177"/>
      <c r="F6" s="177"/>
      <c r="G6" s="177"/>
      <c r="H6" s="177"/>
      <c r="I6" s="177"/>
      <c r="J6" s="177"/>
      <c r="K6" s="177"/>
      <c r="L6" s="177"/>
      <c r="M6" s="177"/>
      <c r="N6" s="177"/>
      <c r="O6" s="177"/>
      <c r="P6" s="177"/>
      <c r="Q6" s="177"/>
      <c r="R6" s="177"/>
      <c r="S6" s="177"/>
      <c r="T6" s="177"/>
      <c r="U6" s="177"/>
      <c r="V6" s="177"/>
    </row>
    <row r="7" spans="1:38" ht="14.4">
      <c r="A7" s="10"/>
      <c r="B7" s="176"/>
      <c r="C7" s="182"/>
      <c r="D7" s="177"/>
      <c r="E7" s="177"/>
      <c r="F7" s="177"/>
      <c r="G7" s="177"/>
      <c r="H7" s="177"/>
      <c r="I7" s="177"/>
      <c r="J7" s="177"/>
      <c r="K7" s="177"/>
      <c r="L7" s="177"/>
      <c r="M7" s="177"/>
      <c r="N7" s="177"/>
      <c r="O7" s="177"/>
      <c r="P7" s="177"/>
      <c r="Q7" s="177"/>
      <c r="R7" s="177"/>
      <c r="S7" s="177"/>
      <c r="T7" s="177"/>
      <c r="U7" s="177"/>
      <c r="V7" s="177"/>
    </row>
    <row r="8" spans="1:38" ht="14.4">
      <c r="A8" s="10"/>
      <c r="B8" s="176"/>
      <c r="C8" s="177"/>
      <c r="D8" s="177"/>
      <c r="E8" s="177"/>
      <c r="F8" s="177"/>
      <c r="G8" s="177"/>
      <c r="H8" s="177"/>
      <c r="I8" s="177"/>
      <c r="J8" s="177"/>
      <c r="K8" s="177"/>
      <c r="L8" s="177"/>
      <c r="M8" s="177"/>
      <c r="N8" s="177"/>
      <c r="O8" s="177"/>
      <c r="P8" s="177"/>
      <c r="Q8" s="177"/>
      <c r="R8" s="177"/>
      <c r="S8" s="177"/>
      <c r="T8" s="177"/>
      <c r="U8" s="177"/>
      <c r="V8" s="177"/>
    </row>
    <row r="9" spans="1:38" s="125" customFormat="1" ht="14.4">
      <c r="A9" s="10"/>
      <c r="B9"/>
      <c r="C9" s="183" t="s">
        <v>11</v>
      </c>
      <c r="D9" s="184"/>
      <c r="E9" s="184"/>
      <c r="F9" s="185" t="s">
        <v>65</v>
      </c>
      <c r="G9" s="185"/>
      <c r="H9" s="185"/>
      <c r="I9" s="185"/>
      <c r="J9" s="185"/>
      <c r="K9" s="185"/>
      <c r="L9" s="186"/>
      <c r="M9" s="187" t="s">
        <v>66</v>
      </c>
      <c r="N9" s="185"/>
      <c r="O9" s="185"/>
      <c r="P9" s="185"/>
      <c r="Q9" s="185"/>
      <c r="R9" s="185"/>
      <c r="S9" s="186"/>
      <c r="T9" s="187" t="s">
        <v>25</v>
      </c>
      <c r="U9" s="185"/>
      <c r="V9" s="188"/>
      <c r="W9" s="10"/>
      <c r="X9" s="124"/>
      <c r="Y9" s="124"/>
      <c r="Z9" s="124"/>
      <c r="AA9" s="124"/>
      <c r="AB9" s="124"/>
      <c r="AC9" s="124"/>
      <c r="AD9" s="124"/>
      <c r="AE9" s="124"/>
      <c r="AF9" s="124"/>
      <c r="AG9" s="124"/>
      <c r="AH9" s="124"/>
      <c r="AI9" s="124"/>
      <c r="AJ9" s="124"/>
      <c r="AK9" s="124"/>
      <c r="AL9" s="124"/>
    </row>
    <row r="10" spans="1:38" ht="14.4">
      <c r="A10" s="10"/>
      <c r="B10" s="189"/>
      <c r="C10" s="190"/>
      <c r="D10" s="191"/>
      <c r="E10" s="191"/>
      <c r="F10" s="190"/>
      <c r="G10" s="191"/>
      <c r="H10" s="191"/>
      <c r="I10" s="191"/>
      <c r="J10" s="191"/>
      <c r="K10" s="191"/>
      <c r="L10" s="192"/>
      <c r="M10" s="191"/>
      <c r="N10" s="191"/>
      <c r="O10" s="191"/>
      <c r="P10" s="191"/>
      <c r="Q10" s="191"/>
      <c r="R10" s="191"/>
      <c r="S10" s="192"/>
      <c r="T10" s="191"/>
      <c r="U10" s="191"/>
      <c r="V10" s="192"/>
    </row>
    <row r="11" spans="1:38" s="202" customFormat="1" ht="27" customHeight="1">
      <c r="A11" s="193"/>
      <c r="B11" s="55"/>
      <c r="C11" s="194" t="s">
        <v>21</v>
      </c>
      <c r="D11" s="195"/>
      <c r="E11" s="196"/>
      <c r="F11" s="197">
        <v>2022</v>
      </c>
      <c r="G11" s="198">
        <v>2021</v>
      </c>
      <c r="H11" s="198">
        <v>2020</v>
      </c>
      <c r="I11" s="198">
        <v>2019</v>
      </c>
      <c r="J11" s="199" t="s">
        <v>45</v>
      </c>
      <c r="K11" s="199" t="s">
        <v>46</v>
      </c>
      <c r="L11" s="200" t="s">
        <v>47</v>
      </c>
      <c r="M11" s="199">
        <v>2022</v>
      </c>
      <c r="N11" s="198">
        <v>2021</v>
      </c>
      <c r="O11" s="198">
        <v>2020</v>
      </c>
      <c r="P11" s="198">
        <v>2019</v>
      </c>
      <c r="Q11" s="199" t="s">
        <v>45</v>
      </c>
      <c r="R11" s="199" t="s">
        <v>46</v>
      </c>
      <c r="S11" s="200" t="s">
        <v>47</v>
      </c>
      <c r="T11" s="199">
        <v>2021</v>
      </c>
      <c r="U11" s="198">
        <v>2020</v>
      </c>
      <c r="V11" s="201">
        <v>2019</v>
      </c>
      <c r="W11" s="193"/>
      <c r="X11" s="193"/>
      <c r="Y11" s="193"/>
      <c r="Z11" s="193"/>
      <c r="AA11" s="193"/>
      <c r="AB11" s="193"/>
      <c r="AC11" s="193"/>
      <c r="AD11" s="193"/>
      <c r="AE11" s="193"/>
      <c r="AF11" s="193"/>
      <c r="AG11" s="193"/>
      <c r="AH11" s="193"/>
      <c r="AI11" s="193"/>
      <c r="AJ11" s="193"/>
      <c r="AK11" s="193"/>
      <c r="AL11" s="193"/>
    </row>
    <row r="12" spans="1:38" ht="14.4">
      <c r="A12" s="10"/>
      <c r="B12" s="203"/>
      <c r="C12" s="204" t="s">
        <v>5</v>
      </c>
      <c r="D12" s="180"/>
      <c r="E12" s="205"/>
      <c r="F12" s="180"/>
      <c r="G12" s="180"/>
      <c r="H12" s="180"/>
      <c r="I12" s="180"/>
      <c r="J12" s="180"/>
      <c r="K12" s="180"/>
      <c r="L12" s="205"/>
      <c r="M12" s="180"/>
      <c r="N12" s="180"/>
      <c r="O12" s="180"/>
      <c r="P12" s="180"/>
      <c r="Q12" s="180"/>
      <c r="R12" s="180"/>
      <c r="S12" s="205"/>
      <c r="T12" s="180"/>
      <c r="U12" s="180"/>
      <c r="V12" s="205"/>
    </row>
    <row r="13" spans="1:38" ht="14.4">
      <c r="A13" s="10"/>
      <c r="B13" s="203"/>
      <c r="C13" s="206"/>
      <c r="D13" s="180" t="s">
        <v>19</v>
      </c>
      <c r="E13" s="205"/>
      <c r="F13" s="134">
        <v>0</v>
      </c>
      <c r="G13" s="134">
        <v>7</v>
      </c>
      <c r="H13" s="130">
        <v>0</v>
      </c>
      <c r="I13" s="130">
        <v>4</v>
      </c>
      <c r="J13" s="71">
        <f t="shared" ref="J13:J31" si="0">IFERROR(F13/G13-1,"n/a")</f>
        <v>-1</v>
      </c>
      <c r="K13" s="71" t="str">
        <f>IFERROR(F13/H13-1,"n/a")</f>
        <v>n/a</v>
      </c>
      <c r="L13" s="131">
        <f t="shared" ref="L13:L14" si="1">IFERROR(F13/I13-1,"n/a")</f>
        <v>-1</v>
      </c>
      <c r="M13" s="75">
        <f>F13+'[2]Jul-22'!M13</f>
        <v>227</v>
      </c>
      <c r="N13" s="75">
        <f>G13+'[2]Jul-22'!N13</f>
        <v>13</v>
      </c>
      <c r="O13" s="75">
        <f>H13+'[2]Jul-22'!O13</f>
        <v>145</v>
      </c>
      <c r="P13" s="75">
        <f>I13+'[2]Jul-22'!P13</f>
        <v>250</v>
      </c>
      <c r="Q13" s="71">
        <f>IFERROR(M13/N13-1,"n/a")</f>
        <v>16.46153846153846</v>
      </c>
      <c r="R13" s="71">
        <f>IFERROR(M13/O13-1,"n/a")</f>
        <v>0.56551724137931036</v>
      </c>
      <c r="S13" s="131">
        <f>IFERROR(M13/P13-1,"n/a")</f>
        <v>-9.1999999999999971E-2</v>
      </c>
      <c r="T13" s="75">
        <v>111</v>
      </c>
      <c r="U13" s="207">
        <v>145</v>
      </c>
      <c r="V13" s="208">
        <v>386</v>
      </c>
    </row>
    <row r="14" spans="1:38" ht="14.4">
      <c r="A14" s="10"/>
      <c r="B14" s="203"/>
      <c r="C14" s="206"/>
      <c r="D14" s="180" t="s">
        <v>20</v>
      </c>
      <c r="E14" s="205"/>
      <c r="F14" s="134">
        <v>0</v>
      </c>
      <c r="G14" s="134">
        <v>1816</v>
      </c>
      <c r="H14" s="130">
        <v>0</v>
      </c>
      <c r="I14" s="134">
        <v>9607</v>
      </c>
      <c r="J14" s="71">
        <f t="shared" si="0"/>
        <v>-1</v>
      </c>
      <c r="K14" s="71" t="str">
        <f t="shared" ref="K14" si="2">IFERROR(F14/H14-1,"n/a")</f>
        <v>n/a</v>
      </c>
      <c r="L14" s="131">
        <f t="shared" si="1"/>
        <v>-1</v>
      </c>
      <c r="M14" s="75">
        <f>F14+'[2]Jul-22'!M14</f>
        <v>194169</v>
      </c>
      <c r="N14" s="75">
        <f>G14+'[2]Jul-22'!N14</f>
        <v>2583</v>
      </c>
      <c r="O14" s="75">
        <f>H14+'[2]Jul-22'!O14</f>
        <v>258885</v>
      </c>
      <c r="P14" s="75">
        <f>I14+'[2]Jul-22'!P14</f>
        <v>481131</v>
      </c>
      <c r="Q14" s="71">
        <f>IFERROR(M14/N14-1,"n/a")</f>
        <v>74.1718931475029</v>
      </c>
      <c r="R14" s="71">
        <f>IFERROR(M14/O14-1,"n/a")</f>
        <v>-0.24997972072541863</v>
      </c>
      <c r="S14" s="131">
        <f>IFERROR(M14/P14-1,"n/a")</f>
        <v>-0.59643215673070327</v>
      </c>
      <c r="T14" s="75">
        <v>80863</v>
      </c>
      <c r="U14" s="207">
        <v>258885</v>
      </c>
      <c r="V14" s="208">
        <v>733296</v>
      </c>
    </row>
    <row r="15" spans="1:38" ht="14.4">
      <c r="A15" s="10"/>
      <c r="B15" s="203"/>
      <c r="C15" s="204" t="s">
        <v>8</v>
      </c>
      <c r="D15" s="180"/>
      <c r="E15" s="205"/>
      <c r="F15" s="180"/>
      <c r="G15" s="180"/>
      <c r="H15" s="180"/>
      <c r="I15" s="180"/>
      <c r="J15" s="71"/>
      <c r="K15" s="71"/>
      <c r="L15" s="209"/>
      <c r="M15" s="154"/>
      <c r="N15" s="154"/>
      <c r="O15" s="154"/>
      <c r="P15" s="154"/>
      <c r="Q15" s="71"/>
      <c r="R15" s="210"/>
      <c r="S15" s="209"/>
      <c r="T15" s="49"/>
      <c r="U15" s="211"/>
      <c r="V15" s="212"/>
    </row>
    <row r="16" spans="1:38" ht="14.4">
      <c r="A16" s="10"/>
      <c r="B16" s="203"/>
      <c r="C16" s="206"/>
      <c r="D16" s="180" t="s">
        <v>19</v>
      </c>
      <c r="E16" s="205"/>
      <c r="F16" s="134">
        <v>57</v>
      </c>
      <c r="G16" s="134">
        <v>24</v>
      </c>
      <c r="H16" s="130">
        <v>0</v>
      </c>
      <c r="I16" s="134">
        <v>69</v>
      </c>
      <c r="J16" s="71">
        <f t="shared" si="0"/>
        <v>1.375</v>
      </c>
      <c r="K16" s="71" t="str">
        <f t="shared" ref="K16:K17" si="3">IFERROR(F16/H16-1,"n/a")</f>
        <v>n/a</v>
      </c>
      <c r="L16" s="131">
        <f t="shared" ref="L16:L17" si="4">IFERROR(F16/I16-1,"n/a")</f>
        <v>-0.17391304347826086</v>
      </c>
      <c r="M16" s="75">
        <f>F16+'[2]Jul-22'!M16</f>
        <v>448</v>
      </c>
      <c r="N16" s="75">
        <f>G16+'[2]Jul-22'!N16</f>
        <v>38</v>
      </c>
      <c r="O16" s="75">
        <f>H16+'[2]Jul-22'!O16</f>
        <v>43</v>
      </c>
      <c r="P16" s="75">
        <f>I16+'[2]Jul-22'!P16</f>
        <v>499</v>
      </c>
      <c r="Q16" s="71">
        <f t="shared" ref="Q16:Q17" si="5">IFERROR(M16/N16-1,"n/a")</f>
        <v>10.789473684210526</v>
      </c>
      <c r="R16" s="71">
        <f t="shared" ref="R16:R17" si="6">IFERROR(M16/O16-1,"n/a")</f>
        <v>9.4186046511627914</v>
      </c>
      <c r="S16" s="131">
        <f t="shared" ref="S16:S17" si="7">IFERROR(M16/P16-1,"n/a")</f>
        <v>-0.10220440881763526</v>
      </c>
      <c r="T16" s="75">
        <v>283</v>
      </c>
      <c r="U16" s="207">
        <v>43</v>
      </c>
      <c r="V16" s="208">
        <v>827</v>
      </c>
    </row>
    <row r="17" spans="1:38" ht="14.4">
      <c r="A17" s="10"/>
      <c r="B17" s="203"/>
      <c r="C17" s="206"/>
      <c r="D17" s="180" t="s">
        <v>20</v>
      </c>
      <c r="E17" s="205"/>
      <c r="F17" s="134">
        <v>227186</v>
      </c>
      <c r="G17" s="134">
        <v>49688</v>
      </c>
      <c r="H17" s="130">
        <v>0</v>
      </c>
      <c r="I17" s="134">
        <v>291759</v>
      </c>
      <c r="J17" s="71">
        <f t="shared" si="0"/>
        <v>3.572250845274513</v>
      </c>
      <c r="K17" s="71" t="str">
        <f t="shared" si="3"/>
        <v>n/a</v>
      </c>
      <c r="L17" s="131">
        <f t="shared" si="4"/>
        <v>-0.2213230782940715</v>
      </c>
      <c r="M17" s="75">
        <f>F17+'[2]Jul-22'!M17</f>
        <v>1032303</v>
      </c>
      <c r="N17" s="75">
        <f>G17+'[2]Jul-22'!N17</f>
        <v>78164</v>
      </c>
      <c r="O17" s="75">
        <f>H17+'[2]Jul-22'!O17</f>
        <v>140552</v>
      </c>
      <c r="P17" s="75">
        <f>I17+'[2]Jul-22'!P17</f>
        <v>1593408</v>
      </c>
      <c r="Q17" s="71">
        <f t="shared" si="5"/>
        <v>12.206885522747045</v>
      </c>
      <c r="R17" s="71">
        <f t="shared" si="6"/>
        <v>6.3446340144572826</v>
      </c>
      <c r="S17" s="131">
        <f t="shared" si="7"/>
        <v>-0.35214144776479095</v>
      </c>
      <c r="T17" s="75">
        <v>465109</v>
      </c>
      <c r="U17" s="207">
        <v>140552</v>
      </c>
      <c r="V17" s="208">
        <v>2552942</v>
      </c>
    </row>
    <row r="18" spans="1:38" ht="14.4">
      <c r="A18" s="10"/>
      <c r="B18" s="203"/>
      <c r="C18" s="204" t="s">
        <v>6</v>
      </c>
      <c r="D18" s="180"/>
      <c r="E18" s="205"/>
      <c r="F18" s="135"/>
      <c r="G18" s="135"/>
      <c r="H18" s="135"/>
      <c r="I18" s="135"/>
      <c r="J18" s="71"/>
      <c r="K18" s="71"/>
      <c r="L18" s="131"/>
      <c r="M18" s="154"/>
      <c r="N18" s="154"/>
      <c r="O18" s="154"/>
      <c r="P18" s="154"/>
      <c r="Q18" s="71"/>
      <c r="R18" s="71"/>
      <c r="S18" s="131"/>
      <c r="T18" s="49"/>
      <c r="U18" s="211"/>
      <c r="V18" s="212"/>
    </row>
    <row r="19" spans="1:38" ht="14.4">
      <c r="A19" s="10"/>
      <c r="B19" s="203"/>
      <c r="C19" s="206"/>
      <c r="D19" s="180" t="s">
        <v>19</v>
      </c>
      <c r="E19" s="205"/>
      <c r="F19" s="134">
        <v>67</v>
      </c>
      <c r="G19" s="130">
        <v>0</v>
      </c>
      <c r="H19" s="130">
        <v>0</v>
      </c>
      <c r="I19" s="134">
        <v>27</v>
      </c>
      <c r="J19" s="71" t="str">
        <f t="shared" si="0"/>
        <v>n/a</v>
      </c>
      <c r="K19" s="71" t="str">
        <f t="shared" ref="K19:K20" si="8">IFERROR(F19/H19-1,"n/a")</f>
        <v>n/a</v>
      </c>
      <c r="L19" s="131">
        <f>IFERROR(F19/I19-1,"n/a")</f>
        <v>1.4814814814814814</v>
      </c>
      <c r="M19" s="75">
        <f>F19+'[2]Jul-22'!M19</f>
        <v>294</v>
      </c>
      <c r="N19" s="75">
        <f>G19+'[2]Jul-22'!N19</f>
        <v>0</v>
      </c>
      <c r="O19" s="75">
        <f>H19+'[2]Jul-22'!O19</f>
        <v>4</v>
      </c>
      <c r="P19" s="75">
        <f>I19+'[2]Jul-22'!P19</f>
        <v>128</v>
      </c>
      <c r="Q19" s="71" t="str">
        <f t="shared" ref="Q19:Q20" si="9">IFERROR(M19/N19-1,"n/a")</f>
        <v>n/a</v>
      </c>
      <c r="R19" s="71">
        <f t="shared" ref="R19:R20" si="10">IFERROR(M19/O19-1,"n/a")</f>
        <v>72.5</v>
      </c>
      <c r="S19" s="131">
        <f t="shared" ref="S19:S20" si="11">IFERROR(M19/P19-1,"n/a")</f>
        <v>1.296875</v>
      </c>
      <c r="T19" s="75">
        <v>23</v>
      </c>
      <c r="U19" s="207">
        <v>4</v>
      </c>
      <c r="V19" s="208">
        <v>191</v>
      </c>
    </row>
    <row r="20" spans="1:38" ht="14.4">
      <c r="A20" s="10"/>
      <c r="B20" s="203"/>
      <c r="C20" s="206"/>
      <c r="D20" s="180" t="s">
        <v>20</v>
      </c>
      <c r="E20" s="205"/>
      <c r="F20" s="134">
        <f>83975+18476</f>
        <v>102451</v>
      </c>
      <c r="G20" s="130">
        <v>0</v>
      </c>
      <c r="H20" s="130">
        <v>0</v>
      </c>
      <c r="I20" s="134">
        <f>27978+22373</f>
        <v>50351</v>
      </c>
      <c r="J20" s="71" t="str">
        <f t="shared" si="0"/>
        <v>n/a</v>
      </c>
      <c r="K20" s="71" t="str">
        <f t="shared" si="8"/>
        <v>n/a</v>
      </c>
      <c r="L20" s="131">
        <f t="shared" ref="L20:L31" si="12">IFERROR(F20/I20-1,"n/a")</f>
        <v>1.0347361522114755</v>
      </c>
      <c r="M20" s="75">
        <f>F20+'[2]Jul-22'!M20</f>
        <v>342129</v>
      </c>
      <c r="N20" s="75">
        <f>G20+'[2]Jul-22'!N20</f>
        <v>0</v>
      </c>
      <c r="O20" s="75">
        <f>H20+'[2]Jul-22'!O20</f>
        <v>1753</v>
      </c>
      <c r="P20" s="75">
        <f>I20+'[2]Jul-22'!P20</f>
        <v>167542</v>
      </c>
      <c r="Q20" s="71" t="str">
        <f t="shared" si="9"/>
        <v>n/a</v>
      </c>
      <c r="R20" s="71">
        <f t="shared" si="10"/>
        <v>194.16771249286936</v>
      </c>
      <c r="S20" s="131">
        <f t="shared" si="11"/>
        <v>1.0420491578231128</v>
      </c>
      <c r="T20" s="75">
        <v>8611</v>
      </c>
      <c r="U20" s="207">
        <v>1753</v>
      </c>
      <c r="V20" s="208">
        <v>254421</v>
      </c>
    </row>
    <row r="21" spans="1:38" ht="14.4">
      <c r="A21" s="10"/>
      <c r="B21" s="203"/>
      <c r="C21" s="204" t="s">
        <v>4</v>
      </c>
      <c r="D21" s="180"/>
      <c r="E21" s="213"/>
      <c r="F21" s="135"/>
      <c r="G21" s="135"/>
      <c r="H21" s="135"/>
      <c r="I21" s="135"/>
      <c r="J21" s="71"/>
      <c r="K21" s="71"/>
      <c r="L21" s="131"/>
      <c r="M21" s="154"/>
      <c r="N21" s="154"/>
      <c r="O21" s="154"/>
      <c r="P21" s="154"/>
      <c r="Q21" s="71"/>
      <c r="R21" s="71"/>
      <c r="S21" s="131"/>
      <c r="T21" s="49"/>
      <c r="U21" s="211"/>
      <c r="V21" s="212"/>
    </row>
    <row r="22" spans="1:38" ht="14.4">
      <c r="A22" s="10"/>
      <c r="B22" s="203"/>
      <c r="C22" s="206"/>
      <c r="D22" s="180" t="s">
        <v>19</v>
      </c>
      <c r="E22" s="213"/>
      <c r="F22" s="136">
        <v>81</v>
      </c>
      <c r="G22" s="134">
        <v>44</v>
      </c>
      <c r="H22" s="130">
        <v>0</v>
      </c>
      <c r="I22" s="134">
        <v>93</v>
      </c>
      <c r="J22" s="71">
        <f t="shared" si="0"/>
        <v>0.84090909090909083</v>
      </c>
      <c r="K22" s="71" t="str">
        <f t="shared" ref="K22:K23" si="13">IFERROR(F22/H22-1,"n/a")</f>
        <v>n/a</v>
      </c>
      <c r="L22" s="131">
        <f t="shared" si="12"/>
        <v>-0.12903225806451613</v>
      </c>
      <c r="M22" s="75">
        <f>F22+'[2]Jul-22'!M22</f>
        <v>764</v>
      </c>
      <c r="N22" s="75">
        <f>G22+'[2]Jul-22'!N22</f>
        <v>73</v>
      </c>
      <c r="O22" s="75">
        <f>H22+'[2]Jul-22'!O22</f>
        <v>406</v>
      </c>
      <c r="P22" s="75">
        <f>I22+'[2]Jul-22'!P22</f>
        <v>780</v>
      </c>
      <c r="Q22" s="71">
        <f t="shared" ref="Q22:Q23" si="14">IFERROR(M22/N22-1,"n/a")</f>
        <v>9.4657534246575334</v>
      </c>
      <c r="R22" s="71">
        <f t="shared" ref="R22:R23" si="15">IFERROR(M22/O22-1,"n/a")</f>
        <v>0.88177339901477825</v>
      </c>
      <c r="S22" s="131">
        <f t="shared" ref="S22:S23" si="16">IFERROR(M22/P22-1,"n/a")</f>
        <v>-2.0512820512820551E-2</v>
      </c>
      <c r="T22" s="75">
        <v>411</v>
      </c>
      <c r="U22" s="207">
        <v>406</v>
      </c>
      <c r="V22" s="208">
        <v>1205</v>
      </c>
    </row>
    <row r="23" spans="1:38" ht="14.4">
      <c r="A23" s="10"/>
      <c r="B23" s="203"/>
      <c r="C23" s="206"/>
      <c r="D23" s="180" t="s">
        <v>20</v>
      </c>
      <c r="E23" s="205"/>
      <c r="F23" s="134">
        <v>278520</v>
      </c>
      <c r="G23" s="134">
        <v>64775</v>
      </c>
      <c r="H23" s="130">
        <v>0</v>
      </c>
      <c r="I23" s="134">
        <v>315639</v>
      </c>
      <c r="J23" s="71">
        <f t="shared" si="0"/>
        <v>3.2998070243149362</v>
      </c>
      <c r="K23" s="71" t="str">
        <f t="shared" si="13"/>
        <v>n/a</v>
      </c>
      <c r="L23" s="131">
        <f t="shared" si="12"/>
        <v>-0.11759953617898933</v>
      </c>
      <c r="M23" s="75">
        <f>F23+'[2]Jul-22'!M23</f>
        <v>1920562</v>
      </c>
      <c r="N23" s="75">
        <f>G23+'[2]Jul-22'!N23</f>
        <v>100033</v>
      </c>
      <c r="O23" s="75">
        <f>H23+'[2]Jul-22'!O23</f>
        <v>833999</v>
      </c>
      <c r="P23" s="75">
        <f>I23+'[2]Jul-22'!P23</f>
        <v>2649237</v>
      </c>
      <c r="Q23" s="71">
        <f t="shared" si="14"/>
        <v>18.199284236202054</v>
      </c>
      <c r="R23" s="71">
        <f t="shared" si="15"/>
        <v>1.302834895485486</v>
      </c>
      <c r="S23" s="131">
        <f t="shared" si="16"/>
        <v>-0.27505089201154898</v>
      </c>
      <c r="T23" s="75">
        <v>687449</v>
      </c>
      <c r="U23" s="207">
        <v>833999</v>
      </c>
      <c r="V23" s="208">
        <v>3859183</v>
      </c>
    </row>
    <row r="24" spans="1:38" ht="14.4">
      <c r="A24" s="10"/>
      <c r="B24" s="203"/>
      <c r="C24" s="204" t="s">
        <v>7</v>
      </c>
      <c r="D24" s="180"/>
      <c r="E24" s="205"/>
      <c r="F24" s="135"/>
      <c r="G24" s="135"/>
      <c r="H24" s="135"/>
      <c r="I24" s="135"/>
      <c r="J24" s="71"/>
      <c r="K24" s="71"/>
      <c r="L24" s="131"/>
      <c r="M24" s="154"/>
      <c r="N24" s="154"/>
      <c r="O24" s="154"/>
      <c r="P24" s="154"/>
      <c r="Q24" s="71"/>
      <c r="R24" s="71"/>
      <c r="S24" s="131"/>
      <c r="T24" s="49"/>
      <c r="U24" s="211"/>
      <c r="V24" s="212"/>
    </row>
    <row r="25" spans="1:38" ht="14.4">
      <c r="A25" s="10"/>
      <c r="B25" s="203"/>
      <c r="C25" s="206"/>
      <c r="D25" s="180" t="s">
        <v>19</v>
      </c>
      <c r="E25" s="205"/>
      <c r="F25" s="134">
        <v>32</v>
      </c>
      <c r="G25" s="134">
        <v>17</v>
      </c>
      <c r="H25" s="134">
        <v>2</v>
      </c>
      <c r="I25" s="134">
        <v>35</v>
      </c>
      <c r="J25" s="71">
        <f t="shared" si="0"/>
        <v>0.88235294117647056</v>
      </c>
      <c r="K25" s="71">
        <f t="shared" ref="K25:K26" si="17">IFERROR(F25/H25-1,"n/a")</f>
        <v>15</v>
      </c>
      <c r="L25" s="131">
        <f t="shared" si="12"/>
        <v>-8.5714285714285743E-2</v>
      </c>
      <c r="M25" s="75">
        <f>F25+'[2]Jul-22'!M25</f>
        <v>188</v>
      </c>
      <c r="N25" s="75">
        <f>G25+'[2]Jul-22'!N25</f>
        <v>54</v>
      </c>
      <c r="O25" s="75">
        <f>H25+'[2]Jul-22'!O25</f>
        <v>11</v>
      </c>
      <c r="P25" s="75">
        <f>I25+'[2]Jul-22'!P25</f>
        <v>204</v>
      </c>
      <c r="Q25" s="71">
        <f t="shared" ref="Q25:Q26" si="18">IFERROR(M25/N25-1,"n/a")</f>
        <v>2.4814814814814814</v>
      </c>
      <c r="R25" s="71">
        <f t="shared" ref="R25:R26" si="19">IFERROR(M25/O25-1,"n/a")</f>
        <v>16.09090909090909</v>
      </c>
      <c r="S25" s="131">
        <f t="shared" ref="S25:S26" si="20">IFERROR(M25/P25-1,"n/a")</f>
        <v>-7.8431372549019662E-2</v>
      </c>
      <c r="T25" s="75">
        <v>107</v>
      </c>
      <c r="U25" s="207">
        <v>32</v>
      </c>
      <c r="V25" s="208">
        <v>372</v>
      </c>
    </row>
    <row r="26" spans="1:38" ht="14.4">
      <c r="A26" s="10"/>
      <c r="B26" s="203"/>
      <c r="C26" s="206"/>
      <c r="D26" s="180" t="s">
        <v>20</v>
      </c>
      <c r="E26" s="205"/>
      <c r="F26" s="134">
        <v>96458</v>
      </c>
      <c r="G26" s="134">
        <v>24100</v>
      </c>
      <c r="H26" s="134">
        <v>2541</v>
      </c>
      <c r="I26" s="134">
        <v>108905</v>
      </c>
      <c r="J26" s="71">
        <f t="shared" si="0"/>
        <v>3.0024066390041497</v>
      </c>
      <c r="K26" s="71">
        <f t="shared" si="17"/>
        <v>36.960645415190868</v>
      </c>
      <c r="L26" s="131">
        <f t="shared" si="12"/>
        <v>-0.11429227308204404</v>
      </c>
      <c r="M26" s="75">
        <f>F26+'[2]Jul-22'!M26</f>
        <v>346507</v>
      </c>
      <c r="N26" s="75">
        <f>G26+'[2]Jul-22'!N26</f>
        <v>69550</v>
      </c>
      <c r="O26" s="75">
        <f>H26+'[2]Jul-22'!O26</f>
        <v>42762</v>
      </c>
      <c r="P26" s="75">
        <f>I26+'[2]Jul-22'!P26</f>
        <v>586040</v>
      </c>
      <c r="Q26" s="71">
        <f t="shared" si="18"/>
        <v>3.9821279654924515</v>
      </c>
      <c r="R26" s="71">
        <f t="shared" si="19"/>
        <v>7.1031523315092837</v>
      </c>
      <c r="S26" s="131">
        <f t="shared" si="20"/>
        <v>-0.40873148590539898</v>
      </c>
      <c r="T26" s="75">
        <v>147132</v>
      </c>
      <c r="U26" s="207">
        <v>59180</v>
      </c>
      <c r="V26" s="208">
        <v>902015</v>
      </c>
    </row>
    <row r="27" spans="1:38" ht="14.4">
      <c r="A27" s="10"/>
      <c r="B27" s="203"/>
      <c r="C27" s="204" t="s">
        <v>18</v>
      </c>
      <c r="D27" s="180"/>
      <c r="E27" s="205"/>
      <c r="F27" s="135"/>
      <c r="G27" s="135"/>
      <c r="H27" s="135"/>
      <c r="I27" s="135"/>
      <c r="J27" s="71"/>
      <c r="K27" s="71"/>
      <c r="L27" s="131"/>
      <c r="M27" s="154"/>
      <c r="N27" s="154"/>
      <c r="O27" s="154"/>
      <c r="P27" s="154"/>
      <c r="Q27" s="71"/>
      <c r="R27" s="71"/>
      <c r="S27" s="131"/>
      <c r="T27" s="49"/>
      <c r="U27" s="211"/>
      <c r="V27" s="212"/>
    </row>
    <row r="28" spans="1:38" ht="14.4">
      <c r="B28" s="203"/>
      <c r="C28" s="206"/>
      <c r="D28" s="180" t="s">
        <v>19</v>
      </c>
      <c r="E28" s="205"/>
      <c r="F28" s="134">
        <v>72</v>
      </c>
      <c r="G28" s="134">
        <v>16</v>
      </c>
      <c r="H28" s="134">
        <v>3</v>
      </c>
      <c r="I28" s="134">
        <v>44</v>
      </c>
      <c r="J28" s="71">
        <f t="shared" si="0"/>
        <v>3.5</v>
      </c>
      <c r="K28" s="71">
        <f t="shared" ref="K28:K31" si="21">IFERROR(F28/H28-1,"n/a")</f>
        <v>23</v>
      </c>
      <c r="L28" s="131">
        <f t="shared" si="12"/>
        <v>0.63636363636363646</v>
      </c>
      <c r="M28" s="75">
        <f>F28+'[2]Jul-22'!M28</f>
        <v>346</v>
      </c>
      <c r="N28" s="75">
        <f>G28+'[2]Jul-22'!N28</f>
        <v>56</v>
      </c>
      <c r="O28" s="75">
        <f>H28+'[2]Jul-22'!O28</f>
        <v>5</v>
      </c>
      <c r="P28" s="75">
        <f>I28+'[2]Jul-22'!P28</f>
        <v>216</v>
      </c>
      <c r="Q28" s="71">
        <f t="shared" ref="Q28:Q31" si="22">IFERROR(M28/N28-1,"n/a")</f>
        <v>5.1785714285714288</v>
      </c>
      <c r="R28" s="71">
        <f t="shared" ref="R28:R31" si="23">IFERROR(M28/O28-1,"n/a")</f>
        <v>68.2</v>
      </c>
      <c r="S28" s="131">
        <f t="shared" ref="S28:S31" si="24">IFERROR(M28/P28-1,"n/a")</f>
        <v>0.60185185185185186</v>
      </c>
      <c r="T28" s="75">
        <v>124</v>
      </c>
      <c r="U28" s="207">
        <v>37</v>
      </c>
      <c r="V28" s="208">
        <f>282+81</f>
        <v>363</v>
      </c>
    </row>
    <row r="29" spans="1:38" ht="14.4">
      <c r="A29" s="10"/>
      <c r="B29" s="203"/>
      <c r="C29" s="206"/>
      <c r="D29" s="180" t="s">
        <v>20</v>
      </c>
      <c r="E29" s="205"/>
      <c r="F29" s="134">
        <f>152952+25399+7611</f>
        <v>185962</v>
      </c>
      <c r="G29" s="134">
        <v>25181</v>
      </c>
      <c r="H29" s="130">
        <v>0</v>
      </c>
      <c r="I29" s="134">
        <f>100123+26729+22999</f>
        <v>149851</v>
      </c>
      <c r="J29" s="71">
        <f t="shared" si="0"/>
        <v>6.3850125094317143</v>
      </c>
      <c r="K29" s="71" t="str">
        <f t="shared" si="21"/>
        <v>n/a</v>
      </c>
      <c r="L29" s="131">
        <f t="shared" si="12"/>
        <v>0.24097937284369131</v>
      </c>
      <c r="M29" s="75">
        <f>F29+'[2]Jul-22'!M29</f>
        <v>544281</v>
      </c>
      <c r="N29" s="75">
        <f>G29+'[2]Jul-22'!N29</f>
        <v>81814</v>
      </c>
      <c r="O29" s="75">
        <f>H29+'[2]Jul-22'!O29</f>
        <v>9186</v>
      </c>
      <c r="P29" s="75">
        <f>I29+'[2]Jul-22'!P29</f>
        <v>592980</v>
      </c>
      <c r="Q29" s="71">
        <f t="shared" si="22"/>
        <v>5.652663358349427</v>
      </c>
      <c r="R29" s="71">
        <f t="shared" si="23"/>
        <v>58.251143043762248</v>
      </c>
      <c r="S29" s="131">
        <f t="shared" si="24"/>
        <v>-8.2125872710715364E-2</v>
      </c>
      <c r="T29" s="75">
        <v>165083</v>
      </c>
      <c r="U29" s="207">
        <f>20768+8294</f>
        <v>29062</v>
      </c>
      <c r="V29" s="208">
        <f>659951+168729+38484</f>
        <v>867164</v>
      </c>
    </row>
    <row r="30" spans="1:38" ht="15" customHeight="1" thickBot="1">
      <c r="A30" s="10"/>
      <c r="B30" s="203"/>
      <c r="C30" s="214" t="s">
        <v>16</v>
      </c>
      <c r="D30" s="215"/>
      <c r="E30" s="216"/>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203"/>
      <c r="C31" s="217" t="s">
        <v>17</v>
      </c>
      <c r="D31" s="218"/>
      <c r="E31" s="219"/>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165" t="s">
        <v>62</v>
      </c>
      <c r="G9" s="165"/>
      <c r="H9" s="165"/>
      <c r="I9" s="165"/>
      <c r="J9" s="165"/>
      <c r="K9" s="165"/>
      <c r="L9" s="166"/>
      <c r="M9" s="164" t="s">
        <v>63</v>
      </c>
      <c r="N9" s="165"/>
      <c r="O9" s="165"/>
      <c r="P9" s="165"/>
      <c r="Q9" s="165"/>
      <c r="R9" s="165"/>
      <c r="S9" s="166"/>
      <c r="T9" s="164" t="s">
        <v>25</v>
      </c>
      <c r="U9" s="165"/>
      <c r="V9" s="167"/>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168" t="s">
        <v>59</v>
      </c>
      <c r="G6" s="168"/>
      <c r="H6" s="168"/>
      <c r="I6" s="168"/>
      <c r="J6" s="168"/>
      <c r="K6" s="168"/>
      <c r="L6" s="169"/>
      <c r="M6" s="170" t="s">
        <v>60</v>
      </c>
      <c r="N6" s="168"/>
      <c r="O6" s="168"/>
      <c r="P6" s="168"/>
      <c r="Q6" s="168"/>
      <c r="R6" s="168"/>
      <c r="S6" s="169"/>
      <c r="T6" s="170" t="s">
        <v>25</v>
      </c>
      <c r="U6" s="168"/>
      <c r="V6" s="168"/>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168" t="s">
        <v>52</v>
      </c>
      <c r="G6" s="168"/>
      <c r="H6" s="168"/>
      <c r="I6" s="168"/>
      <c r="J6" s="168"/>
      <c r="K6" s="168"/>
      <c r="L6" s="169"/>
      <c r="M6" s="170" t="s">
        <v>53</v>
      </c>
      <c r="N6" s="168"/>
      <c r="O6" s="168"/>
      <c r="P6" s="168"/>
      <c r="Q6" s="168"/>
      <c r="R6" s="168"/>
      <c r="S6" s="169"/>
      <c r="T6" s="170" t="s">
        <v>25</v>
      </c>
      <c r="U6" s="168"/>
      <c r="V6" s="168"/>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171" t="s">
        <v>50</v>
      </c>
      <c r="G6" s="171"/>
      <c r="H6" s="171"/>
      <c r="I6" s="171"/>
      <c r="J6" s="171"/>
      <c r="K6" s="171"/>
      <c r="L6" s="166"/>
      <c r="M6" s="164" t="s">
        <v>51</v>
      </c>
      <c r="N6" s="171"/>
      <c r="O6" s="171"/>
      <c r="P6" s="171"/>
      <c r="Q6" s="171"/>
      <c r="R6" s="171"/>
      <c r="S6" s="166"/>
      <c r="T6" s="164" t="s">
        <v>25</v>
      </c>
      <c r="U6" s="171"/>
      <c r="V6" s="171"/>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 </vt:lpstr>
      <vt:lpstr>Notlar</vt:lpstr>
      <vt:lpstr>Yasal Uyarı</vt:lpstr>
      <vt:lpstr>Gemi Doluluk Oranları_2022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2022-09-15T09:39:48Z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