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ph_aslia\Documents\"/>
    </mc:Choice>
  </mc:AlternateContent>
  <bookViews>
    <workbookView xWindow="0" yWindow="0" windowWidth="23040" windowHeight="8616" activeTab="3"/>
  </bookViews>
  <sheets>
    <sheet name=" " sheetId="3" r:id="rId1"/>
    <sheet name="Disclaimer" sheetId="13" r:id="rId2"/>
    <sheet name="Notes" sheetId="11" r:id="rId3"/>
    <sheet name="May-22" sheetId="19" r:id="rId4"/>
    <sheet name="Apr-22" sheetId="18" r:id="rId5"/>
    <sheet name="Mar-22" sheetId="17" r:id="rId6"/>
    <sheet name="Feb-22" sheetId="16" r:id="rId7"/>
    <sheet name="Jan-22" sheetId="15" r:id="rId8"/>
    <sheet name="Dec-21" sheetId="14" r:id="rId9"/>
    <sheet name="Nov-21" sheetId="10" r:id="rId10"/>
    <sheet name="Oct-21" sheetId="9" r:id="rId11"/>
    <sheet name="Sept-21" sheetId="1" r:id="rId12"/>
  </sheets>
  <externalReferences>
    <externalReference r:id="rId13"/>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8" l="1"/>
  <c r="M26" i="17"/>
  <c r="F26" i="17"/>
  <c r="P26" i="19" l="1"/>
  <c r="J26" i="19"/>
  <c r="P17" i="19"/>
  <c r="M17" i="19"/>
  <c r="O26" i="19"/>
  <c r="N26" i="19"/>
  <c r="P25" i="19"/>
  <c r="O25" i="19"/>
  <c r="N25" i="19"/>
  <c r="M25" i="19"/>
  <c r="P23" i="19"/>
  <c r="S23" i="19" s="1"/>
  <c r="O23" i="19"/>
  <c r="N23" i="19"/>
  <c r="Q23" i="19" s="1"/>
  <c r="M23" i="19"/>
  <c r="P22" i="19"/>
  <c r="O22" i="19"/>
  <c r="N22" i="19"/>
  <c r="M22" i="19"/>
  <c r="S22" i="19" s="1"/>
  <c r="P20" i="19"/>
  <c r="O20" i="19"/>
  <c r="N20" i="19"/>
  <c r="M20" i="19"/>
  <c r="P19" i="19"/>
  <c r="O19" i="19"/>
  <c r="N19" i="19"/>
  <c r="M19" i="19"/>
  <c r="O17" i="19"/>
  <c r="N17" i="19"/>
  <c r="P16" i="19"/>
  <c r="O16" i="19"/>
  <c r="N16" i="19"/>
  <c r="M16" i="19"/>
  <c r="P14" i="19"/>
  <c r="N14" i="19"/>
  <c r="M14" i="19"/>
  <c r="P13" i="19"/>
  <c r="O13" i="19"/>
  <c r="N13" i="19"/>
  <c r="M13" i="19"/>
  <c r="P11" i="19"/>
  <c r="S11" i="19" s="1"/>
  <c r="O11" i="19"/>
  <c r="N11" i="19"/>
  <c r="M11" i="19"/>
  <c r="P10" i="19"/>
  <c r="O10" i="19"/>
  <c r="N10" i="19"/>
  <c r="M10" i="19"/>
  <c r="U28" i="19"/>
  <c r="T28" i="19"/>
  <c r="H28" i="19"/>
  <c r="G28" i="19"/>
  <c r="V27" i="19"/>
  <c r="U27" i="19"/>
  <c r="T27" i="19"/>
  <c r="I27" i="19"/>
  <c r="H27" i="19"/>
  <c r="G27" i="19"/>
  <c r="F27" i="19"/>
  <c r="V26" i="19"/>
  <c r="V28" i="19" s="1"/>
  <c r="U26" i="19"/>
  <c r="V25" i="19"/>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O26" i="18"/>
  <c r="N26" i="18"/>
  <c r="M26" i="18"/>
  <c r="P25" i="18"/>
  <c r="O25" i="18"/>
  <c r="N25" i="18"/>
  <c r="M25" i="18"/>
  <c r="Q25" i="18" s="1"/>
  <c r="P23" i="18"/>
  <c r="O23" i="18"/>
  <c r="N23" i="18"/>
  <c r="M23" i="18"/>
  <c r="P22" i="18"/>
  <c r="O22" i="18"/>
  <c r="N22" i="18"/>
  <c r="M22" i="18"/>
  <c r="Q22" i="18" s="1"/>
  <c r="P20" i="18"/>
  <c r="O20" i="18"/>
  <c r="N20" i="18"/>
  <c r="M20" i="18"/>
  <c r="P19" i="18"/>
  <c r="O19" i="18"/>
  <c r="N19" i="18"/>
  <c r="M19" i="18"/>
  <c r="R19" i="18" s="1"/>
  <c r="P17" i="18"/>
  <c r="O17" i="18"/>
  <c r="N17" i="18"/>
  <c r="M17" i="18"/>
  <c r="P16" i="18"/>
  <c r="O16" i="18"/>
  <c r="N16" i="18"/>
  <c r="M16" i="18"/>
  <c r="S16" i="18" s="1"/>
  <c r="P14" i="18"/>
  <c r="O14" i="18"/>
  <c r="O14" i="19" s="1"/>
  <c r="N14" i="18"/>
  <c r="M14" i="18"/>
  <c r="P13" i="18"/>
  <c r="O13" i="18"/>
  <c r="N13" i="18"/>
  <c r="M13" i="18"/>
  <c r="S13" i="18" s="1"/>
  <c r="P11" i="18"/>
  <c r="O11" i="18"/>
  <c r="N11" i="18"/>
  <c r="M11" i="18"/>
  <c r="P10" i="18"/>
  <c r="O10" i="18"/>
  <c r="N10" i="18"/>
  <c r="N27" i="18" s="1"/>
  <c r="M10" i="18"/>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M26" i="14"/>
  <c r="Q26" i="14"/>
  <c r="Q25" i="14"/>
  <c r="M25" i="14"/>
  <c r="H25" i="14" s="1"/>
  <c r="H23" i="14"/>
  <c r="H22" i="14"/>
  <c r="H20" i="14"/>
  <c r="H19" i="14"/>
  <c r="H17" i="14"/>
  <c r="H16" i="14"/>
  <c r="H14" i="14"/>
  <c r="H13" i="14"/>
  <c r="R23" i="19" l="1"/>
  <c r="M26" i="19"/>
  <c r="R26" i="19" s="1"/>
  <c r="L26" i="19"/>
  <c r="K26" i="19"/>
  <c r="I28" i="19"/>
  <c r="F28" i="19"/>
  <c r="J17" i="19"/>
  <c r="R25" i="19"/>
  <c r="S25" i="19"/>
  <c r="Q25" i="19"/>
  <c r="S19" i="19"/>
  <c r="Q20" i="19"/>
  <c r="R20" i="19"/>
  <c r="S20" i="19"/>
  <c r="Q19" i="19"/>
  <c r="Q17" i="19"/>
  <c r="R17" i="19"/>
  <c r="S17" i="19"/>
  <c r="S16" i="19"/>
  <c r="P27" i="19"/>
  <c r="Q14" i="19"/>
  <c r="R14" i="19"/>
  <c r="S14" i="19"/>
  <c r="M27" i="19"/>
  <c r="R13" i="19"/>
  <c r="N27" i="19"/>
  <c r="S10" i="19"/>
  <c r="R19" i="19"/>
  <c r="O27" i="19"/>
  <c r="P28" i="19"/>
  <c r="Q13" i="19"/>
  <c r="L27" i="19"/>
  <c r="R11" i="19"/>
  <c r="Q11" i="19"/>
  <c r="O28" i="19"/>
  <c r="N28" i="19"/>
  <c r="S13" i="19"/>
  <c r="Q10"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S28" i="18" l="1"/>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8" i="19" l="1"/>
  <c r="R28" i="19"/>
  <c r="L28" i="17"/>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V3" i="18" l="1"/>
  <c r="V3" i="19"/>
  <c r="V3" i="16"/>
  <c r="V3" i="17"/>
  <c r="Q3" i="14"/>
  <c r="V3" i="15"/>
  <c r="Q3" i="9"/>
  <c r="Q3" i="10"/>
  <c r="Q3"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<sst xmlns="http://schemas.openxmlformats.org/spreadsheetml/2006/main" count="303" uniqueCount="50">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</sst>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6">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9" fontId="0" fillId="3" borderId="0" xfId="8" applyFont="1" applyFill="1"/>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Tarragona (from 2022)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44727</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44727</v>
      </c>
      <c r="R3" s="10"/>
    </row>
    <row r="4" spans="1:33" ht="16.2">
      <c r="A4" s="11"/>
      <c r="B4" s="13" t="s">
        <v>7</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27</v>
      </c>
      <c r="G6" s="81"/>
      <c r="H6" s="81"/>
      <c r="I6" s="82"/>
      <c r="J6" s="83"/>
      <c r="K6" s="80" t="s">
        <v>28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44727</v>
      </c>
      <c r="R3" s="10"/>
    </row>
    <row r="4" spans="1:33" ht="16.2">
      <c r="A4" s="11"/>
      <c r="B4" s="13" t="s">
        <v>7</v>
      </c>
      <c r="C4" s="31"/>
      <c r="D4" s="29"/>
      <c r="E4" s="65" t="s">
        <v>25</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24</v>
      </c>
      <c r="G6" s="81"/>
      <c r="H6" s="81"/>
      <c r="I6" s="82"/>
      <c r="J6" s="83"/>
      <c r="K6" s="80" t="s">
        <v>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44727</v>
      </c>
      <c r="R3" s="10"/>
    </row>
    <row r="4" spans="1:33" ht="16.2">
      <c r="A4" s="11"/>
      <c r="B4" s="13" t="s">
        <v>7</v>
      </c>
      <c r="C4" s="31"/>
      <c r="D4" s="29"/>
      <c r="E4" s="65" t="s">
        <v>21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22</v>
      </c>
      <c r="G6" s="81"/>
      <c r="H6" s="81"/>
      <c r="I6" s="82"/>
      <c r="J6" s="83"/>
      <c r="K6" s="80" t="s">
        <v>23</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50"/>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row r="45" ht="0" hidden="1" customHeight="1"/>
    <row r="46" ht="0" hidden="1" customHeight="1"/>
    <row r="47" ht="0" hidden="1" customHeight="1"/>
    <row r="48" ht="0" hidden="1" customHeight="1"/>
    <row r="49" ht="0" hidden="1" customHeight="1"/>
    <row r="50" ht="0"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abSelected="1" zoomScale="79" zoomScaleNormal="79" workbookViewId="0">
      <selection activeCell="E29" sqref="E29:N1048576"/>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44727</v>
      </c>
      <c r="W3" s="10"/>
    </row>
    <row r="4" spans="1:38" ht="16.2">
      <c r="A4" s="11"/>
      <c r="B4" s="13" t="s">
        <v>7</v>
      </c>
      <c r="C4" s="31"/>
      <c r="D4" s="29"/>
      <c r="E4" s="65" t="s">
        <v>48</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47</v>
      </c>
      <c r="G6" s="78"/>
      <c r="H6" s="78"/>
      <c r="I6" s="78"/>
      <c r="J6" s="78"/>
      <c r="K6" s="78"/>
      <c r="L6" s="79"/>
      <c r="M6" s="80" t="s">
        <v>49</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3</v>
      </c>
      <c r="G10" s="75">
        <v>0</v>
      </c>
      <c r="H10" s="75">
        <v>0</v>
      </c>
      <c r="I10" s="75">
        <v>8</v>
      </c>
      <c r="J10" s="71" t="str">
        <f t="shared" ref="J10:J28" si="0">IFERROR(F10/G10-1,"n/a")</f>
        <v>n/a</v>
      </c>
      <c r="K10" s="71" t="str">
        <f>IFERROR(F10/H10-1,"n/a")</f>
        <v>n/a</v>
      </c>
      <c r="L10" s="67">
        <f t="shared" ref="L10:L11" si="1">IFERROR(F10/I10-1,"n/a")</f>
        <v>-0.625</v>
      </c>
      <c r="M10" s="75">
        <f>F10+'Apr-22'!M10</f>
        <v>225</v>
      </c>
      <c r="N10" s="75">
        <f>G10+'Apr-22'!N10</f>
        <v>0</v>
      </c>
      <c r="O10" s="75">
        <f>H10+'Apr-22'!O10</f>
        <v>145</v>
      </c>
      <c r="P10" s="75">
        <f>I10+'Apr-22'!P10</f>
        <v>235</v>
      </c>
      <c r="Q10" s="71" t="str">
        <f>IFERROR(M10/N10-1,"n/a")</f>
        <v>n/a</v>
      </c>
      <c r="R10" s="71">
        <f>IFERROR(M10/O10-1,"n/a")</f>
        <v>0.55172413793103448</v>
      </c>
      <c r="S10" s="67">
        <f>IFERROR(M10/P10-1,"n/a")</f>
        <v>-4.2553191489361653E-2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3881</v>
      </c>
      <c r="G11" s="75">
        <v>0</v>
      </c>
      <c r="H11" s="75">
        <v>0</v>
      </c>
      <c r="I11" s="75">
        <v>15340</v>
      </c>
      <c r="J11" s="71" t="str">
        <f t="shared" si="0"/>
        <v>n/a</v>
      </c>
      <c r="K11" s="71" t="str">
        <f t="shared" ref="K11" si="2">IFERROR(F11/H11-1,"n/a")</f>
        <v>n/a</v>
      </c>
      <c r="L11" s="67">
        <f t="shared" si="1"/>
        <v>-0.74700130378096485</v>
      </c>
      <c r="M11" s="75">
        <f>F11+'Apr-22'!M11</f>
        <v>191024</v>
      </c>
      <c r="N11" s="75">
        <f>G11+'Apr-22'!N11</f>
        <v>0</v>
      </c>
      <c r="O11" s="75">
        <f>H11+'Apr-22'!O11</f>
        <v>258885</v>
      </c>
      <c r="P11" s="75">
        <f>I11+'Apr-22'!P11</f>
        <v>447395</v>
      </c>
      <c r="Q11" s="71" t="str">
        <f>IFERROR(M11/N11-1,"n/a")</f>
        <v>n/a</v>
      </c>
      <c r="R11" s="71">
        <f>IFERROR(M11/O11-1,"n/a")</f>
        <v>-0.26212797187940595</v>
      </c>
      <c r="S11" s="67">
        <f>IFERROR(M11/P11-1,"n/a")</f>
        <v>-0.57303054347947557</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103</v>
      </c>
      <c r="G13" s="75">
        <v>0</v>
      </c>
      <c r="H13" s="75">
        <v>0</v>
      </c>
      <c r="I13" s="75">
        <v>113</v>
      </c>
      <c r="J13" s="71" t="str">
        <f t="shared" si="0"/>
        <v>n/a</v>
      </c>
      <c r="K13" s="71" t="str">
        <f t="shared" ref="K13:K14" si="3">IFERROR(F13/H13-1,"n/a")</f>
        <v>n/a</v>
      </c>
      <c r="L13" s="67">
        <f t="shared" ref="L13:L14" si="4">IFERROR(F13/I13-1,"n/a")</f>
        <v>-8.8495575221238965E-2</v>
      </c>
      <c r="M13" s="75">
        <f>F13+'Apr-22'!M13</f>
        <v>252</v>
      </c>
      <c r="N13" s="75">
        <f>G13+'Apr-22'!N13</f>
        <v>0</v>
      </c>
      <c r="O13" s="75">
        <f>H13+'Apr-22'!O13</f>
        <v>43</v>
      </c>
      <c r="P13" s="75">
        <f>I13+'Apr-22'!P13</f>
        <v>292</v>
      </c>
      <c r="Q13" s="71" t="str">
        <f t="shared" ref="Q13:Q14" si="5">IFERROR(M13/N13-1,"n/a")</f>
        <v>n/a</v>
      </c>
      <c r="R13" s="71">
        <f t="shared" ref="R13:R14" si="6">IFERROR(M13/O13-1,"n/a")</f>
        <v>4.8604651162790695</v>
      </c>
      <c r="S13" s="67">
        <f t="shared" ref="S13:S14" si="7">IFERROR(M13/P13-1,"n/a")</f>
        <v>-0.13698630136986301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168018</v>
      </c>
      <c r="G14" s="75">
        <v>0</v>
      </c>
      <c r="H14" s="75">
        <v>0</v>
      </c>
      <c r="I14" s="75">
        <v>300445</v>
      </c>
      <c r="J14" s="71" t="str">
        <f t="shared" si="0"/>
        <v>n/a</v>
      </c>
      <c r="K14" s="71" t="str">
        <f t="shared" si="3"/>
        <v>n/a</v>
      </c>
      <c r="L14" s="67">
        <f t="shared" si="4"/>
        <v>-0.44076952520428037</v>
      </c>
      <c r="M14" s="75">
        <f>F14+'Apr-22'!M14</f>
        <v>351364</v>
      </c>
      <c r="N14" s="75">
        <f>G14+'Apr-22'!N14</f>
        <v>0</v>
      </c>
      <c r="O14" s="75">
        <f>H14+'Apr-22'!O14</f>
        <v>140552</v>
      </c>
      <c r="P14" s="75">
        <f>I14+'Apr-22'!P14</f>
        <v>765085</v>
      </c>
      <c r="Q14" s="71" t="str">
        <f t="shared" si="5"/>
        <v>n/a</v>
      </c>
      <c r="R14" s="71">
        <f t="shared" si="6"/>
        <v>1.4998861631282372</v>
      </c>
      <c r="S14" s="67">
        <f t="shared" si="7"/>
        <v>-0.54075168118575068</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68</v>
      </c>
      <c r="G16" s="75">
        <v>0</v>
      </c>
      <c r="H16" s="75">
        <v>0</v>
      </c>
      <c r="I16" s="75">
        <v>23</v>
      </c>
      <c r="J16" s="71" t="str">
        <f t="shared" si="0"/>
        <v>n/a</v>
      </c>
      <c r="K16" s="71" t="str">
        <f t="shared" ref="K16:K17" si="8">IFERROR(F16/H16-1,"n/a")</f>
        <v>n/a</v>
      </c>
      <c r="L16" s="67">
        <f>IFERROR(F16/I16-1,"n/a")</f>
        <v>1.9565217391304346</v>
      </c>
      <c r="M16" s="75">
        <f>F16+'Apr-22'!M16</f>
        <v>105</v>
      </c>
      <c r="N16" s="75">
        <f>G16+'Apr-22'!N16</f>
        <v>0</v>
      </c>
      <c r="O16" s="75">
        <f>H16+'Apr-22'!O16</f>
        <v>3</v>
      </c>
      <c r="P16" s="75">
        <f>I16+'Apr-22'!P16</f>
        <v>42</v>
      </c>
      <c r="Q16" s="71" t="str">
        <f t="shared" ref="Q16:Q17" si="9">IFERROR(M16/N16-1,"n/a")</f>
        <v>n/a</v>
      </c>
      <c r="R16" s="71">
        <f t="shared" ref="R16:R17" si="10">IFERROR(M16/O16-1,"n/a")</f>
        <v>34</v>
      </c>
      <c r="S16" s="67">
        <f t="shared" ref="S16:S17" si="11">IFERROR(M16/P16-1,"n/a")</f>
        <v>1.5</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59882</v>
      </c>
      <c r="G17" s="75">
        <v>0</v>
      </c>
      <c r="H17" s="75">
        <v>0</v>
      </c>
      <c r="I17" s="75">
        <v>23341</v>
      </c>
      <c r="J17" s="71" t="str">
        <f t="shared" si="0"/>
        <v>n/a</v>
      </c>
      <c r="K17" s="71" t="str">
        <f t="shared" si="8"/>
        <v>n/a</v>
      </c>
      <c r="L17" s="67">
        <f t="shared" ref="L17:L28" si="12">IFERROR(F17/I17-1,"n/a")</f>
        <v>1.5655284692172571</v>
      </c>
      <c r="M17" s="75">
        <f>F17+'Apr-22'!M17</f>
        <v>82178</v>
      </c>
      <c r="N17" s="75">
        <f>G17+'Apr-22'!N17</f>
        <v>0</v>
      </c>
      <c r="O17" s="75">
        <f>H17+'Apr-22'!O17</f>
        <v>1642</v>
      </c>
      <c r="P17" s="75">
        <f>I17+'Apr-22'!P17</f>
        <v>42732</v>
      </c>
      <c r="Q17" s="71" t="str">
        <f t="shared" si="9"/>
        <v>n/a</v>
      </c>
      <c r="R17" s="71">
        <f t="shared" si="10"/>
        <v>49.047503045066989</v>
      </c>
      <c r="S17" s="67">
        <f t="shared" si="11"/>
        <v>0.92310212487129073</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80</v>
      </c>
      <c r="G19" s="75">
        <v>0</v>
      </c>
      <c r="H19" s="75">
        <v>0</v>
      </c>
      <c r="I19" s="75">
        <v>82</v>
      </c>
      <c r="J19" s="71" t="str">
        <f t="shared" si="0"/>
        <v>n/a</v>
      </c>
      <c r="K19" s="71" t="str">
        <f t="shared" ref="K19:K20" si="13">IFERROR(F19/H19-1,"n/a")</f>
        <v>n/a</v>
      </c>
      <c r="L19" s="67">
        <f t="shared" si="12"/>
        <v>-2.4390243902439046E-2</v>
      </c>
      <c r="M19" s="75">
        <f>F19+'Apr-22'!M19</f>
        <v>524</v>
      </c>
      <c r="N19" s="75">
        <f>G19+'Apr-22'!N19</f>
        <v>0</v>
      </c>
      <c r="O19" s="75">
        <f>H19+'Apr-22'!O19</f>
        <v>406</v>
      </c>
      <c r="P19" s="75">
        <f>I19+'Apr-22'!P19</f>
        <v>500</v>
      </c>
      <c r="Q19" s="71" t="str">
        <f t="shared" ref="Q19:Q20" si="14">IFERROR(M19/N19-1,"n/a")</f>
        <v>n/a</v>
      </c>
      <c r="R19" s="71">
        <f t="shared" ref="R19:R20" si="15">IFERROR(M19/O19-1,"n/a")</f>
        <v>0.29064039408866993</v>
      </c>
      <c r="S19" s="67">
        <f t="shared" ref="S19:S20" si="16">IFERROR(M19/P19-1,"n/a")</f>
        <v>4.8000000000000043E-2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231087</v>
      </c>
      <c r="G20" s="75">
        <v>0</v>
      </c>
      <c r="H20" s="75">
        <v>0</v>
      </c>
      <c r="I20" s="75">
        <v>287713</v>
      </c>
      <c r="J20" s="71" t="str">
        <f t="shared" si="0"/>
        <v>n/a</v>
      </c>
      <c r="K20" s="71" t="str">
        <f t="shared" si="13"/>
        <v>n/a</v>
      </c>
      <c r="L20" s="67">
        <f t="shared" si="12"/>
        <v>-0.19681418635932335</v>
      </c>
      <c r="M20" s="75">
        <f>F20+'Apr-22'!M20</f>
        <v>1101390</v>
      </c>
      <c r="N20" s="75">
        <f>G20+'Apr-22'!N20</f>
        <v>0</v>
      </c>
      <c r="O20" s="75">
        <f>H20+'Apr-22'!O20</f>
        <v>833999</v>
      </c>
      <c r="P20" s="75">
        <f>I20+'Apr-22'!P20</f>
        <v>1700807</v>
      </c>
      <c r="Q20" s="71" t="str">
        <f t="shared" si="14"/>
        <v>n/a</v>
      </c>
      <c r="R20" s="71">
        <f t="shared" si="15"/>
        <v>0.32061309426030493</v>
      </c>
      <c r="S20" s="67">
        <f t="shared" si="16"/>
        <v>-0.35243093425650296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38</v>
      </c>
      <c r="G22" s="75">
        <v>9</v>
      </c>
      <c r="H22" s="75">
        <v>0</v>
      </c>
      <c r="I22" s="75">
        <v>44</v>
      </c>
      <c r="J22" s="71">
        <f t="shared" si="0"/>
        <v>3.2222222222222223</v>
      </c>
      <c r="K22" s="71" t="str">
        <f t="shared" ref="K22:K23" si="17">IFERROR(F22/H22-1,"n/a")</f>
        <v>n/a</v>
      </c>
      <c r="L22" s="67">
        <f t="shared" si="12"/>
        <v>-0.13636363636363635</v>
      </c>
      <c r="M22" s="75">
        <f>F22+'Apr-22'!M22</f>
        <v>83</v>
      </c>
      <c r="N22" s="75">
        <f>G22+'Apr-22'!N22</f>
        <v>23</v>
      </c>
      <c r="O22" s="75">
        <f>H22+'Apr-22'!O22</f>
        <v>9</v>
      </c>
      <c r="P22" s="75">
        <f>I22+'Apr-22'!P22</f>
        <v>93</v>
      </c>
      <c r="Q22" s="71">
        <f t="shared" ref="Q22:Q23" si="18">IFERROR(M22/N22-1,"n/a")</f>
        <v>2.6086956521739131</v>
      </c>
      <c r="R22" s="71">
        <f t="shared" ref="R22:R23" si="19">IFERROR(M22/O22-1,"n/a")</f>
        <v>8.2222222222222214</v>
      </c>
      <c r="S22" s="67">
        <f t="shared" ref="S22:S23" si="20">IFERROR(M22/P22-1,"n/a")</f>
        <v>-0.10752688172043012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48885</v>
      </c>
      <c r="G23" s="75">
        <v>11576</v>
      </c>
      <c r="H23" s="75">
        <v>0</v>
      </c>
      <c r="I23" s="75">
        <v>102078</v>
      </c>
      <c r="J23" s="71">
        <f t="shared" si="0"/>
        <v>3.2229612992398069</v>
      </c>
      <c r="K23" s="71" t="str">
        <f t="shared" si="17"/>
        <v>n/a</v>
      </c>
      <c r="L23" s="67">
        <f t="shared" si="12"/>
        <v>-0.52110151060953391</v>
      </c>
      <c r="M23" s="75">
        <f>F23+'Apr-22'!M23</f>
        <v>106023</v>
      </c>
      <c r="N23" s="75">
        <f>G23+'Apr-22'!N23</f>
        <v>25542</v>
      </c>
      <c r="O23" s="75">
        <f>H23+'Apr-22'!O23</f>
        <v>40221</v>
      </c>
      <c r="P23" s="75">
        <f>I23+'Apr-22'!P23</f>
        <v>272179</v>
      </c>
      <c r="Q23" s="71">
        <f t="shared" si="18"/>
        <v>3.1509278834860233</v>
      </c>
      <c r="R23" s="71">
        <f t="shared" si="19"/>
        <v>1.6360110390094729</v>
      </c>
      <c r="S23" s="67">
        <f t="shared" si="20"/>
        <v>-0.61046590662762368</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62</v>
      </c>
      <c r="G25" s="75">
        <v>9</v>
      </c>
      <c r="H25" s="75">
        <v>0</v>
      </c>
      <c r="I25" s="75">
        <v>45</v>
      </c>
      <c r="J25" s="71">
        <f t="shared" si="0"/>
        <v>5.8888888888888893</v>
      </c>
      <c r="K25" s="71" t="str">
        <f t="shared" ref="K25:K28" si="21">IFERROR(F25/H25-1,"n/a")</f>
        <v>n/a</v>
      </c>
      <c r="L25" s="67">
        <f t="shared" si="12"/>
        <v>0.37777777777777777</v>
      </c>
      <c r="M25" s="75">
        <f>F25+'Apr-22'!M25</f>
        <v>129</v>
      </c>
      <c r="N25" s="75">
        <f>G25+'Apr-22'!N25</f>
        <v>14</v>
      </c>
      <c r="O25" s="75">
        <f>H25+'Apr-22'!O25</f>
        <v>1</v>
      </c>
      <c r="P25" s="75">
        <f>I25+'Apr-22'!P25</f>
        <v>80</v>
      </c>
      <c r="Q25" s="71">
        <f t="shared" ref="Q25:Q28" si="22">IFERROR(M25/N25-1,"n/a")</f>
        <v>8.2142857142857135</v>
      </c>
      <c r="R25" s="71">
        <f t="shared" ref="R25:R28" si="23">IFERROR(M25/O25-1,"n/a")</f>
        <v>128</v>
      </c>
      <c r="S25" s="67">
        <f t="shared" ref="S25:S28" si="24">IFERROR(M25/P25-1,"n/a")</f>
        <v>0.61250000000000004</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67145</v>
      </c>
      <c r="G26" s="75">
        <v>12905</v>
      </c>
      <c r="H26" s="75">
        <v>0</v>
      </c>
      <c r="I26" s="75">
        <v>112132</v>
      </c>
      <c r="J26" s="71">
        <f t="shared" si="0"/>
        <v>4.2030220844633863</v>
      </c>
      <c r="K26" s="71" t="str">
        <f t="shared" si="21"/>
        <v>n/a</v>
      </c>
      <c r="L26" s="67">
        <f t="shared" si="12"/>
        <v>-0.40119680376698885</v>
      </c>
      <c r="M26" s="75">
        <f>F26+'Apr-22'!M26</f>
        <v>122402</v>
      </c>
      <c r="N26" s="75">
        <f>G26+'Apr-22'!N26</f>
        <v>15044</v>
      </c>
      <c r="O26" s="75">
        <f>H26+'Apr-22'!O26</f>
        <v>892</v>
      </c>
      <c r="P26" s="75">
        <f>I26+'Apr-22'!P26</f>
        <v>194615</v>
      </c>
      <c r="Q26" s="71">
        <f t="shared" si="22"/>
        <v>7.1362669502791807</v>
      </c>
      <c r="R26" s="71">
        <f t="shared" si="23"/>
        <v>136.22197309417041</v>
      </c>
      <c r="S26" s="67">
        <f t="shared" si="24"/>
        <v>-0.37105567402307116</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354</v>
      </c>
      <c r="G27" s="52">
        <f t="shared" si="25"/>
        <v>18</v>
      </c>
      <c r="H27" s="52">
        <f t="shared" si="25"/>
        <v>0</v>
      </c>
      <c r="I27" s="52">
        <f t="shared" si="25"/>
        <v>315</v>
      </c>
      <c r="J27" s="73">
        <f t="shared" si="0"/>
        <v>18.666666666666668</v>
      </c>
      <c r="K27" s="73" t="str">
        <f t="shared" si="21"/>
        <v>n/a</v>
      </c>
      <c r="L27" s="69">
        <f t="shared" si="12"/>
        <v>0.12380952380952381</v>
      </c>
      <c r="M27" s="52">
        <f t="shared" ref="M27:P28" si="26">M10+M13+M16+M19+M22+M25</f>
        <v>1318</v>
      </c>
      <c r="N27" s="52">
        <f t="shared" si="26"/>
        <v>37</v>
      </c>
      <c r="O27" s="52">
        <f t="shared" si="26"/>
        <v>607</v>
      </c>
      <c r="P27" s="52">
        <f t="shared" si="26"/>
        <v>1242</v>
      </c>
      <c r="Q27" s="73">
        <f t="shared" si="22"/>
        <v>34.621621621621621</v>
      </c>
      <c r="R27" s="73">
        <f t="shared" si="23"/>
        <v>1.1713344316309722</v>
      </c>
      <c r="S27" s="69">
        <f t="shared" si="24"/>
        <v>6.1191626409017763E-2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578898</v>
      </c>
      <c r="G28" s="53">
        <f t="shared" si="25"/>
        <v>24481</v>
      </c>
      <c r="H28" s="53">
        <f t="shared" si="25"/>
        <v>0</v>
      </c>
      <c r="I28" s="53">
        <f t="shared" si="25"/>
        <v>841049</v>
      </c>
      <c r="J28" s="74">
        <f t="shared" si="0"/>
        <v>22.646828152444755</v>
      </c>
      <c r="K28" s="74" t="str">
        <f t="shared" si="21"/>
        <v>n/a</v>
      </c>
      <c r="L28" s="70">
        <f t="shared" si="12"/>
        <v>-0.31169527578060252</v>
      </c>
      <c r="M28" s="53">
        <f t="shared" si="26"/>
        <v>1954381</v>
      </c>
      <c r="N28" s="53">
        <f t="shared" si="26"/>
        <v>40586</v>
      </c>
      <c r="O28" s="53">
        <f t="shared" si="26"/>
        <v>1276191</v>
      </c>
      <c r="P28" s="53">
        <f t="shared" si="26"/>
        <v>3422813</v>
      </c>
      <c r="Q28" s="74">
        <f t="shared" si="22"/>
        <v>47.154067905188981</v>
      </c>
      <c r="R28" s="74">
        <f t="shared" si="23"/>
        <v>0.53141731919438384</v>
      </c>
      <c r="S28" s="70">
        <f t="shared" si="24"/>
        <v>-0.42901321223216105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85"/>
      <c r="G29" s="85"/>
      <c r="H29" s="47"/>
      <c r="I29" s="47"/>
      <c r="J29" s="47"/>
      <c r="K29" s="10"/>
      <c r="L29" s="10"/>
      <c r="M29" s="85"/>
      <c r="N29" s="85"/>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M26" sqref="M26"/>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44727</v>
      </c>
      <c r="W3" s="10"/>
    </row>
    <row r="4" spans="1:38" ht="16.2">
      <c r="A4" s="11"/>
      <c r="B4" s="13" t="s">
        <v>7</v>
      </c>
      <c r="C4" s="31"/>
      <c r="D4" s="29"/>
      <c r="E4" s="65" t="s">
        <v>44</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45</v>
      </c>
      <c r="G6" s="78"/>
      <c r="H6" s="78"/>
      <c r="I6" s="78"/>
      <c r="J6" s="78"/>
      <c r="K6" s="78"/>
      <c r="L6" s="79"/>
      <c r="M6" s="80" t="s">
        <v>46</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25</v>
      </c>
      <c r="G10" s="75">
        <v>0</v>
      </c>
      <c r="H10" s="75">
        <v>0</v>
      </c>
      <c r="I10" s="75">
        <v>27</v>
      </c>
      <c r="J10" s="71" t="str">
        <f t="shared" ref="J10:J28" si="0">IFERROR(F10/G10-1,"n/a")</f>
        <v>n/a</v>
      </c>
      <c r="K10" s="71" t="str">
        <f>IFERROR(F10/H10-1,"n/a")</f>
        <v>n/a</v>
      </c>
      <c r="L10" s="67">
        <f t="shared" ref="L10:L11" si="1">IFERROR(F10/I10-1,"n/a")</f>
        <v>-7.407407407407407E-2</v>
      </c>
      <c r="M10" s="75">
        <f>F10+'Mar-22'!M10</f>
        <v>222</v>
      </c>
      <c r="N10" s="75">
        <f>G10+'Mar-22'!N10</f>
        <v>0</v>
      </c>
      <c r="O10" s="75">
        <f>H10+'Mar-22'!O10</f>
        <v>145</v>
      </c>
      <c r="P10" s="75">
        <f>I10+'Mar-22'!P10</f>
        <v>227</v>
      </c>
      <c r="Q10" s="71" t="str">
        <f>IFERROR(M10/N10-1,"n/a")</f>
        <v>n/a</v>
      </c>
      <c r="R10" s="71">
        <f>IFERROR(M10/O10-1,"n/a")</f>
        <v>0.53103448275862064</v>
      </c>
      <c r="S10" s="67">
        <f>IFERROR(M10/P10-1,"n/a")</f>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30815</v>
      </c>
      <c r="G11" s="75">
        <v>0</v>
      </c>
      <c r="H11" s="75">
        <v>0</v>
      </c>
      <c r="I11" s="75">
        <v>46675</v>
      </c>
      <c r="J11" s="71" t="str">
        <f t="shared" si="0"/>
        <v>n/a</v>
      </c>
      <c r="K11" s="71" t="str">
        <f t="shared" ref="K11" si="2">IFERROR(F11/H11-1,"n/a")</f>
        <v>n/a</v>
      </c>
      <c r="L11" s="67">
        <f t="shared" si="1"/>
        <v>-0.33979646491697912</v>
      </c>
      <c r="M11" s="75">
        <f>F11+'Mar-22'!M11</f>
        <v>187143</v>
      </c>
      <c r="N11" s="75">
        <f>G11+'Mar-22'!N11</f>
        <v>0</v>
      </c>
      <c r="O11" s="75">
        <f>H11+'Mar-22'!O11</f>
        <v>258885</v>
      </c>
      <c r="P11" s="75">
        <f>I11+'Mar-22'!P11</f>
        <v>432055</v>
      </c>
      <c r="Q11" s="71" t="str">
        <f>IFERROR(M11/N11-1,"n/a")</f>
        <v>n/a</v>
      </c>
      <c r="R11" s="71">
        <f>IFERROR(M11/O11-1,"n/a")</f>
        <v>-0.27711918419375403</v>
      </c>
      <c r="S11" s="67">
        <f>IFERROR(M11/P11-1,"n/a")</f>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96</v>
      </c>
      <c r="G13" s="75">
        <v>0</v>
      </c>
      <c r="H13" s="75">
        <v>0</v>
      </c>
      <c r="I13" s="75">
        <v>90</v>
      </c>
      <c r="J13" s="71" t="str">
        <f t="shared" si="0"/>
        <v>n/a</v>
      </c>
      <c r="K13" s="71" t="str">
        <f t="shared" ref="K13:K14" si="3">IFERROR(F13/H13-1,"n/a")</f>
        <v>n/a</v>
      </c>
      <c r="L13" s="67">
        <f t="shared" ref="L13:L14" si="4">IFERROR(F13/I13-1,"n/a")</f>
        <v>6.6666666666666652E-2</v>
      </c>
      <c r="M13" s="75">
        <f>F13+'Mar-22'!M13</f>
        <v>149</v>
      </c>
      <c r="N13" s="75">
        <f>G13+'Mar-22'!N13</f>
        <v>0</v>
      </c>
      <c r="O13" s="75">
        <f>H13+'Mar-22'!O13</f>
        <v>43</v>
      </c>
      <c r="P13" s="75">
        <f>I13+'Mar-22'!P13</f>
        <v>179</v>
      </c>
      <c r="Q13" s="71" t="str">
        <f t="shared" ref="Q13:Q14" si="5">IFERROR(M13/N13-1,"n/a")</f>
        <v>n/a</v>
      </c>
      <c r="R13" s="71">
        <f t="shared" ref="R13:R14" si="6">IFERROR(M13/O13-1,"n/a")</f>
        <v>2.4651162790697674</v>
      </c>
      <c r="S13" s="67">
        <f t="shared" ref="S13:S14" si="7">IFERROR(M13/P13-1,"n/a")</f>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114892</v>
      </c>
      <c r="G14" s="75">
        <v>0</v>
      </c>
      <c r="H14" s="75">
        <v>0</v>
      </c>
      <c r="I14" s="75">
        <v>212740</v>
      </c>
      <c r="J14" s="71" t="str">
        <f t="shared" si="0"/>
        <v>n/a</v>
      </c>
      <c r="K14" s="71" t="str">
        <f t="shared" si="3"/>
        <v>n/a</v>
      </c>
      <c r="L14" s="67">
        <f t="shared" si="4"/>
        <v>-0.45994171288897245</v>
      </c>
      <c r="M14" s="75">
        <f>F14+'Mar-22'!M14</f>
        <v>183346</v>
      </c>
      <c r="N14" s="75">
        <f>G14+'Mar-22'!N14</f>
        <v>0</v>
      </c>
      <c r="O14" s="75">
        <f>H14+'Mar-22'!O14</f>
        <v>140552</v>
      </c>
      <c r="P14" s="75">
        <f>I14+'Mar-22'!P14</f>
        <v>464640</v>
      </c>
      <c r="Q14" s="71" t="str">
        <f t="shared" si="5"/>
        <v>n/a</v>
      </c>
      <c r="R14" s="71">
        <f t="shared" si="6"/>
        <v>0.30447094313848266</v>
      </c>
      <c r="S14" s="67">
        <f t="shared" si="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27</v>
      </c>
      <c r="G16" s="75">
        <v>0</v>
      </c>
      <c r="H16" s="75">
        <v>0</v>
      </c>
      <c r="I16" s="75">
        <v>13</v>
      </c>
      <c r="J16" s="71" t="str">
        <f t="shared" si="0"/>
        <v>n/a</v>
      </c>
      <c r="K16" s="71" t="str">
        <f t="shared" ref="K16:K17" si="8">IFERROR(F16/H16-1,"n/a")</f>
        <v>n/a</v>
      </c>
      <c r="L16" s="67">
        <f>IFERROR(F16/I16-1,"n/a")</f>
        <v>1.0769230769230771</v>
      </c>
      <c r="M16" s="75">
        <f>F16+'Mar-22'!M16</f>
        <v>37</v>
      </c>
      <c r="N16" s="75">
        <f>G16+'Mar-22'!N16</f>
        <v>0</v>
      </c>
      <c r="O16" s="75">
        <f>H16+'Mar-22'!O16</f>
        <v>3</v>
      </c>
      <c r="P16" s="75">
        <f>I16+'Mar-22'!P16</f>
        <v>19</v>
      </c>
      <c r="Q16" s="71" t="str">
        <f t="shared" ref="Q16:Q17" si="9">IFERROR(M16/N16-1,"n/a")</f>
        <v>n/a</v>
      </c>
      <c r="R16" s="71">
        <f t="shared" ref="R16:R17" si="10">IFERROR(M16/O16-1,"n/a")</f>
        <v>11.333333333333334</v>
      </c>
      <c r="S16" s="67">
        <f t="shared" ref="S16:S17" si="11">IFERROR(M16/P16-1,"n/a")</f>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20824</v>
      </c>
      <c r="G17" s="75">
        <v>0</v>
      </c>
      <c r="H17" s="75">
        <v>0</v>
      </c>
      <c r="I17" s="75">
        <v>14253</v>
      </c>
      <c r="J17" s="71" t="str">
        <f t="shared" si="0"/>
        <v>n/a</v>
      </c>
      <c r="K17" s="71" t="str">
        <f t="shared" si="8"/>
        <v>n/a</v>
      </c>
      <c r="L17" s="67">
        <f t="shared" ref="L17:L28" si="12">IFERROR(F17/I17-1,"n/a")</f>
        <v>0.46102574896513016</v>
      </c>
      <c r="M17" s="75">
        <f>F17+'Mar-22'!M17</f>
        <v>22296</v>
      </c>
      <c r="N17" s="75">
        <f>G17+'Mar-22'!N17</f>
        <v>0</v>
      </c>
      <c r="O17" s="75">
        <f>H17+'Mar-22'!O17</f>
        <v>1642</v>
      </c>
      <c r="P17" s="75">
        <f>I17+'Mar-22'!P17</f>
        <v>19391</v>
      </c>
      <c r="Q17" s="71" t="str">
        <f t="shared" si="9"/>
        <v>n/a</v>
      </c>
      <c r="R17" s="71">
        <f t="shared" si="10"/>
        <v>12.578562728380025</v>
      </c>
      <c r="S17" s="67">
        <f t="shared" si="11"/>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111</v>
      </c>
      <c r="G19" s="75">
        <v>0</v>
      </c>
      <c r="H19" s="75">
        <v>42</v>
      </c>
      <c r="I19" s="75">
        <v>102</v>
      </c>
      <c r="J19" s="71" t="str">
        <f t="shared" si="0"/>
        <v>n/a</v>
      </c>
      <c r="K19" s="71">
        <f t="shared" ref="K19:K20" si="13">IFERROR(F19/H19-1,"n/a")</f>
        <v>1.6428571428571428</v>
      </c>
      <c r="L19" s="67">
        <f t="shared" si="12"/>
        <v>8.8235294117646967E-2</v>
      </c>
      <c r="M19" s="75">
        <f>F19+'Mar-22'!M19</f>
        <v>444</v>
      </c>
      <c r="N19" s="75">
        <f>G19+'Mar-22'!N19</f>
        <v>0</v>
      </c>
      <c r="O19" s="75">
        <f>H19+'Mar-22'!O19</f>
        <v>406</v>
      </c>
      <c r="P19" s="75">
        <f>I19+'Mar-22'!P19</f>
        <v>418</v>
      </c>
      <c r="Q19" s="71" t="str">
        <f t="shared" ref="Q19:Q20" si="14">IFERROR(M19/N19-1,"n/a")</f>
        <v>n/a</v>
      </c>
      <c r="R19" s="71">
        <f t="shared" ref="R19:R20" si="15">IFERROR(M19/O19-1,"n/a")</f>
        <v>9.3596059113300489E-2</v>
      </c>
      <c r="S19" s="67">
        <f t="shared" ref="S19:S20" si="16">IFERROR(M19/P19-1,"n/a")</f>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266973</v>
      </c>
      <c r="G20" s="75">
        <v>0</v>
      </c>
      <c r="H20" s="75">
        <v>0</v>
      </c>
      <c r="I20" s="75">
        <v>347370</v>
      </c>
      <c r="J20" s="71" t="str">
        <f t="shared" si="0"/>
        <v>n/a</v>
      </c>
      <c r="K20" s="71" t="str">
        <f t="shared" si="13"/>
        <v>n/a</v>
      </c>
      <c r="L20" s="67">
        <f t="shared" si="12"/>
        <v>-0.23144485706883156</v>
      </c>
      <c r="M20" s="75">
        <f>F20+'Mar-22'!M20</f>
        <v>870303</v>
      </c>
      <c r="N20" s="75">
        <f>G20+'Mar-22'!N20</f>
        <v>0</v>
      </c>
      <c r="O20" s="75">
        <f>H20+'Mar-22'!O20</f>
        <v>833999</v>
      </c>
      <c r="P20" s="75">
        <f>I20+'Mar-22'!P20</f>
        <v>1413094</v>
      </c>
      <c r="Q20" s="71" t="str">
        <f t="shared" si="14"/>
        <v>n/a</v>
      </c>
      <c r="R20" s="71">
        <f t="shared" si="15"/>
        <v>4.353002821346319E-2</v>
      </c>
      <c r="S20" s="67">
        <f t="shared" si="16"/>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22</v>
      </c>
      <c r="G22" s="75">
        <v>5</v>
      </c>
      <c r="H22" s="75">
        <v>0</v>
      </c>
      <c r="I22" s="75">
        <v>29</v>
      </c>
      <c r="J22" s="71">
        <f t="shared" si="0"/>
        <v>3.4000000000000004</v>
      </c>
      <c r="K22" s="71" t="str">
        <f t="shared" ref="K22:K23" si="17">IFERROR(F22/H22-1,"n/a")</f>
        <v>n/a</v>
      </c>
      <c r="L22" s="67">
        <f t="shared" si="12"/>
        <v>-0.24137931034482762</v>
      </c>
      <c r="M22" s="75">
        <f>F22+'Mar-22'!M22</f>
        <v>45</v>
      </c>
      <c r="N22" s="75">
        <f>G22+'Mar-22'!N22</f>
        <v>14</v>
      </c>
      <c r="O22" s="75">
        <f>H22+'Mar-22'!O22</f>
        <v>9</v>
      </c>
      <c r="P22" s="75">
        <f>I22+'Mar-22'!P22</f>
        <v>49</v>
      </c>
      <c r="Q22" s="71">
        <f t="shared" ref="Q22:Q23" si="18">IFERROR(M22/N22-1,"n/a")</f>
        <v>2.2142857142857144</v>
      </c>
      <c r="R22" s="71">
        <f t="shared" ref="R22:R23" si="19">IFERROR(M22/O22-1,"n/a")</f>
        <v>4</v>
      </c>
      <c r="S22" s="67">
        <f t="shared" ref="S22:S23" si="20">IFERROR(M22/P22-1,"n/a")</f>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30617</v>
      </c>
      <c r="G23" s="75">
        <v>6002</v>
      </c>
      <c r="H23" s="75">
        <v>0</v>
      </c>
      <c r="I23" s="75">
        <v>93826</v>
      </c>
      <c r="J23" s="71">
        <f t="shared" si="0"/>
        <v>4.1011329556814395</v>
      </c>
      <c r="K23" s="71" t="str">
        <f t="shared" si="17"/>
        <v>n/a</v>
      </c>
      <c r="L23" s="67">
        <f t="shared" si="12"/>
        <v>-0.6736832008185365</v>
      </c>
      <c r="M23" s="75">
        <f>F23+'Mar-22'!M23</f>
        <v>57138</v>
      </c>
      <c r="N23" s="75">
        <f>G23+'Mar-22'!N23</f>
        <v>13966</v>
      </c>
      <c r="O23" s="75">
        <f>H23+'Mar-22'!O23</f>
        <v>40221</v>
      </c>
      <c r="P23" s="75">
        <f>I23+'Mar-22'!P23</f>
        <v>170101</v>
      </c>
      <c r="Q23" s="71">
        <f t="shared" si="18"/>
        <v>3.0912215380209078</v>
      </c>
      <c r="R23" s="71">
        <f t="shared" si="19"/>
        <v>0.42060117848884904</v>
      </c>
      <c r="S23" s="67">
        <f t="shared" si="20"/>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51</v>
      </c>
      <c r="G25" s="75">
        <v>2</v>
      </c>
      <c r="H25" s="75">
        <v>0</v>
      </c>
      <c r="I25" s="75">
        <v>31</v>
      </c>
      <c r="J25" s="71">
        <f t="shared" si="0"/>
        <v>24.5</v>
      </c>
      <c r="K25" s="71" t="str">
        <f t="shared" ref="K25:K28" si="21">IFERROR(F25/H25-1,"n/a")</f>
        <v>n/a</v>
      </c>
      <c r="L25" s="67">
        <f t="shared" si="12"/>
        <v>0.64516129032258074</v>
      </c>
      <c r="M25" s="75">
        <f>F25+'Mar-22'!M25</f>
        <v>67</v>
      </c>
      <c r="N25" s="75">
        <f>G25+'Mar-22'!N25</f>
        <v>5</v>
      </c>
      <c r="O25" s="75">
        <f>H25+'Mar-22'!O25</f>
        <v>1</v>
      </c>
      <c r="P25" s="75">
        <f>I25+'Mar-22'!P25</f>
        <v>35</v>
      </c>
      <c r="Q25" s="71">
        <f t="shared" ref="Q25:Q28" si="22">IFERROR(M25/N25-1,"n/a")</f>
        <v>12.4</v>
      </c>
      <c r="R25" s="71">
        <f t="shared" ref="R25:R28" si="23">IFERROR(M25/O25-1,"n/a")</f>
        <v>66</v>
      </c>
      <c r="S25" s="67">
        <f t="shared" ref="S25:S28" si="24">IFERROR(M25/P25-1,"n/a")</f>
        <v>0.91428571428571437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f>42314+1343</f>
        <v>43657</v>
      </c>
      <c r="G26" s="75">
        <v>0</v>
      </c>
      <c r="H26" s="75">
        <v>0</v>
      </c>
      <c r="I26" s="75">
        <v>76374</v>
      </c>
      <c r="J26" s="71" t="str">
        <f t="shared" si="0"/>
        <v>n/a</v>
      </c>
      <c r="K26" s="71" t="str">
        <f t="shared" si="21"/>
        <v>n/a</v>
      </c>
      <c r="L26" s="67">
        <f t="shared" si="12"/>
        <v>-0.42837876764343885</v>
      </c>
      <c r="M26" s="75">
        <f>F26+'Mar-22'!M26</f>
        <v>55257</v>
      </c>
      <c r="N26" s="75">
        <f>G26+'Mar-22'!N26</f>
        <v>2139</v>
      </c>
      <c r="O26" s="75">
        <f>H26+'Mar-22'!O26</f>
        <v>892</v>
      </c>
      <c r="P26" s="75">
        <f>I26+'Mar-22'!P26</f>
        <v>82483</v>
      </c>
      <c r="Q26" s="71">
        <f t="shared" si="22"/>
        <v>24.833099579242635</v>
      </c>
      <c r="R26" s="71">
        <f t="shared" si="23"/>
        <v>60.947309417040358</v>
      </c>
      <c r="S26" s="67">
        <f t="shared" si="24"/>
        <v>-0.3300801377253495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332</v>
      </c>
      <c r="G27" s="52">
        <f t="shared" si="25"/>
        <v>7</v>
      </c>
      <c r="H27" s="52">
        <f t="shared" si="25"/>
        <v>42</v>
      </c>
      <c r="I27" s="52">
        <f t="shared" si="25"/>
        <v>292</v>
      </c>
      <c r="J27" s="73">
        <f t="shared" si="0"/>
        <v>46.428571428571431</v>
      </c>
      <c r="K27" s="73">
        <f t="shared" si="21"/>
        <v>6.9047619047619051</v>
      </c>
      <c r="L27" s="69">
        <f t="shared" si="12"/>
        <v>0.13698630136986312</v>
      </c>
      <c r="M27" s="52">
        <f t="shared" ref="M27:P28" si="26">M10+M13+M16+M19+M22+M25</f>
        <v>964</v>
      </c>
      <c r="N27" s="52">
        <f t="shared" si="26"/>
        <v>19</v>
      </c>
      <c r="O27" s="52">
        <f t="shared" si="26"/>
        <v>607</v>
      </c>
      <c r="P27" s="52">
        <f t="shared" si="26"/>
        <v>927</v>
      </c>
      <c r="Q27" s="73">
        <f t="shared" si="22"/>
        <v>49.736842105263158</v>
      </c>
      <c r="R27" s="73">
        <f t="shared" si="23"/>
        <v>0.58813838550247111</v>
      </c>
      <c r="S27" s="69">
        <f t="shared" si="24"/>
        <v>3.9913700107874872E-2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507778</v>
      </c>
      <c r="G28" s="53">
        <f t="shared" si="25"/>
        <v>6002</v>
      </c>
      <c r="H28" s="53">
        <f t="shared" si="25"/>
        <v>0</v>
      </c>
      <c r="I28" s="53">
        <f t="shared" si="25"/>
        <v>791238</v>
      </c>
      <c r="J28" s="74">
        <f t="shared" si="0"/>
        <v>83.601466177940679</v>
      </c>
      <c r="K28" s="74" t="str">
        <f t="shared" si="21"/>
        <v>n/a</v>
      </c>
      <c r="L28" s="70">
        <f t="shared" si="12"/>
        <v>-0.35824871909589784</v>
      </c>
      <c r="M28" s="53">
        <f t="shared" si="26"/>
        <v>1375483</v>
      </c>
      <c r="N28" s="53">
        <f t="shared" si="26"/>
        <v>16105</v>
      </c>
      <c r="O28" s="53">
        <f t="shared" si="26"/>
        <v>1276191</v>
      </c>
      <c r="P28" s="53">
        <f t="shared" si="26"/>
        <v>2581764</v>
      </c>
      <c r="Q28" s="74">
        <f t="shared" si="22"/>
        <v>84.407202732070786</v>
      </c>
      <c r="R28" s="74">
        <f t="shared" si="23"/>
        <v>7.7803400901589104E-2</v>
      </c>
      <c r="S28" s="70">
        <f t="shared" si="24"/>
        <v>-0.46723131936149087</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M27" sqref="M27"/>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44727</v>
      </c>
      <c r="W3" s="10"/>
    </row>
    <row r="4" spans="1:38" ht="16.2">
      <c r="A4" s="11"/>
      <c r="B4" s="13" t="s">
        <v>7</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41</v>
      </c>
      <c r="G6" s="78"/>
      <c r="H6" s="78"/>
      <c r="I6" s="78"/>
      <c r="J6" s="78"/>
      <c r="K6" s="78"/>
      <c r="L6" s="79"/>
      <c r="M6" s="80" t="s">
        <v>43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140552</v>
      </c>
      <c r="P14" s="75">
        <v>251900</v>
      </c>
      <c r="Q14" s="71" t="str">
        <f t="shared" si="5"/>
        <v>n/a</v>
      </c>
      <c r="R14" s="71">
        <f t="shared" si="6"/>
        <v>-0.51296317377198475</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f>8889+728</f>
        <v>9617</v>
      </c>
      <c r="G26" s="75">
        <v>856</v>
      </c>
      <c r="H26" s="75">
        <v>0</v>
      </c>
      <c r="I26" s="75">
        <v>1452</v>
      </c>
      <c r="J26" s="71">
        <f t="shared" si="0"/>
        <v>10.234813084112149</v>
      </c>
      <c r="K26" s="71" t="str">
        <f t="shared" si="21"/>
        <v>n/a</v>
      </c>
      <c r="L26" s="67">
        <f t="shared" si="12"/>
        <v>5.6232782369146008</v>
      </c>
      <c r="M26" s="75">
        <f>10872+728</f>
        <v>11600</v>
      </c>
      <c r="N26" s="75">
        <v>2139</v>
      </c>
      <c r="O26" s="75">
        <v>892</v>
      </c>
      <c r="P26" s="75">
        <v>6109</v>
      </c>
      <c r="Q26" s="71">
        <f t="shared" si="22"/>
        <v>4.4230949041608225</v>
      </c>
      <c r="R26" s="71">
        <f t="shared" si="23"/>
        <v>12.004484304932735</v>
      </c>
      <c r="S26" s="67">
        <f t="shared" si="24"/>
        <v>0.89883778032411188</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406233</v>
      </c>
      <c r="G28" s="53">
        <f t="shared" si="25"/>
        <v>4146</v>
      </c>
      <c r="H28" s="53">
        <f t="shared" si="25"/>
        <v>226205</v>
      </c>
      <c r="I28" s="53">
        <f t="shared" si="25"/>
        <v>655947</v>
      </c>
      <c r="J28" s="74">
        <f t="shared" si="0"/>
        <v>96.981910274963823</v>
      </c>
      <c r="K28" s="74">
        <f t="shared" si="21"/>
        <v>0.79586216042969871</v>
      </c>
      <c r="L28" s="70">
        <f t="shared" si="12"/>
        <v>-0.38069234252157569</v>
      </c>
      <c r="M28" s="53">
        <f t="shared" si="26"/>
        <v>867705</v>
      </c>
      <c r="N28" s="53">
        <f t="shared" si="26"/>
        <v>10103</v>
      </c>
      <c r="O28" s="53">
        <f t="shared" si="26"/>
        <v>1276191</v>
      </c>
      <c r="P28" s="53">
        <f t="shared" si="26"/>
        <v>1790526</v>
      </c>
      <c r="Q28" s="74">
        <f t="shared" si="22"/>
        <v>84.88587548252994</v>
      </c>
      <c r="R28" s="74">
        <f t="shared" si="23"/>
        <v>-0.32008218205582084</v>
      </c>
      <c r="S28" s="70">
        <f t="shared" si="24"/>
        <v>-0.51539100800546878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44727</v>
      </c>
      <c r="W3" s="10"/>
    </row>
    <row r="4" spans="1:38" ht="16.2">
      <c r="A4" s="11"/>
      <c r="B4" s="13" t="s">
        <v>7</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39</v>
      </c>
      <c r="G6" s="78"/>
      <c r="H6" s="78"/>
      <c r="I6" s="78"/>
      <c r="J6" s="78"/>
      <c r="K6" s="78"/>
      <c r="L6" s="79"/>
      <c r="M6" s="80" t="s">
        <v>38</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112017</v>
      </c>
      <c r="P14" s="75">
        <v>134226</v>
      </c>
      <c r="Q14" s="71" t="str">
        <f t="shared" si="5"/>
        <v>n/a</v>
      </c>
      <c r="R14" s="71">
        <f t="shared" si="6"/>
        <v>-0.67987001972914829</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1049986</v>
      </c>
      <c r="P28" s="53">
        <f t="shared" si="26"/>
        <v>1134579</v>
      </c>
      <c r="Q28" s="74">
        <f t="shared" si="22"/>
        <v>76.467181467181462</v>
      </c>
      <c r="R28" s="74">
        <f t="shared" si="23"/>
        <v>-0.56049699710281853</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opLeftCell="A3" zoomScale="79" zoomScaleNormal="100" workbookViewId="0">
      <selection activeCell="A3" sqref="A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44727</v>
      </c>
      <c r="W3" s="10"/>
    </row>
    <row r="4" spans="1:38" ht="16.2">
      <c r="A4" s="11"/>
      <c r="B4" s="13" t="s">
        <v>7</v>
      </c>
      <c r="C4" s="31"/>
      <c r="D4" s="29"/>
      <c r="E4" s="65" t="s">
        <v>37</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33</v>
      </c>
      <c r="G6" s="78"/>
      <c r="H6" s="78"/>
      <c r="I6" s="78"/>
      <c r="J6" s="78"/>
      <c r="K6" s="78"/>
      <c r="L6" s="79"/>
      <c r="M6" s="80" t="s">
        <v>33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21828</v>
      </c>
      <c r="G14" s="75">
        <v>0</v>
      </c>
      <c r="H14" s="75">
        <v>64994</v>
      </c>
      <c r="I14" s="75">
        <v>74523</v>
      </c>
      <c r="J14" s="71" t="str">
        <f t="shared" si="0"/>
        <v>n/a</v>
      </c>
      <c r="K14" s="71">
        <f t="shared" si="3"/>
        <v>-0.66415361417977037</v>
      </c>
      <c r="L14" s="67">
        <f t="shared" si="4"/>
        <v>-0.70709713779638506</v>
      </c>
      <c r="M14" s="75">
        <v>21828</v>
      </c>
      <c r="N14" s="75">
        <v>0</v>
      </c>
      <c r="O14" s="75">
        <v>64994</v>
      </c>
      <c r="P14" s="75">
        <v>74523</v>
      </c>
      <c r="Q14" s="71" t="str">
        <f t="shared" si="5"/>
        <v>n/a</v>
      </c>
      <c r="R14" s="71">
        <f t="shared" si="6"/>
        <v>-0.66415361417977037</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ref="F28" si="29">F11+F14+F17+F20+F23+F26</f>
        <v>219956</v>
      </c>
      <c r="G28" s="53">
        <f t="shared" si="26"/>
        <v>1288</v>
      </c>
      <c r="H28" s="53">
        <f t="shared" si="26"/>
        <v>555038</v>
      </c>
      <c r="I28" s="53">
        <f t="shared" si="26"/>
        <v>620852</v>
      </c>
      <c r="J28" s="74">
        <f t="shared" si="0"/>
        <v>169.77329192546583</v>
      </c>
      <c r="K28" s="74">
        <f t="shared" si="21"/>
        <v>-0.60371001625113951</v>
      </c>
      <c r="L28" s="70">
        <f t="shared" si="12"/>
        <v>-0.64571910857982262</v>
      </c>
      <c r="M28" s="53">
        <f t="shared" si="27"/>
        <v>219956</v>
      </c>
      <c r="N28" s="53">
        <f t="shared" si="27"/>
        <v>1288</v>
      </c>
      <c r="O28" s="53">
        <f t="shared" si="27"/>
        <v>555038</v>
      </c>
      <c r="P28" s="53">
        <f t="shared" si="27"/>
        <v>620852</v>
      </c>
      <c r="Q28" s="74">
        <f t="shared" si="22"/>
        <v>169.77329192546583</v>
      </c>
      <c r="R28" s="74">
        <f t="shared" si="23"/>
        <v>-0.60371001625113951</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44727</v>
      </c>
      <c r="R3" s="10"/>
    </row>
    <row r="4" spans="1:33" ht="16.2">
      <c r="A4" s="11"/>
      <c r="B4" s="13" t="s">
        <v>7</v>
      </c>
      <c r="C4" s="31"/>
      <c r="D4" s="29"/>
      <c r="E4" s="65" t="s">
        <v>30</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31</v>
      </c>
      <c r="G6" s="81"/>
      <c r="H6" s="81"/>
      <c r="I6" s="82"/>
      <c r="J6" s="83"/>
      <c r="K6" s="80" t="s">
        <v>32</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70</v>
      </c>
      <c r="G10" s="75">
        <f>L10-'Nov-21'!L10</f>
        <v>0</v>
      </c>
      <c r="H10" s="75">
        <f>M10-'Nov-21'!M10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52767</v>
      </c>
      <c r="G11" s="75">
        <f>L11-'Nov-21'!L11</f>
        <v>0</v>
      </c>
      <c r="H11" s="75">
        <f>M11-'Nov-21'!M11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25</v>
      </c>
      <c r="G13" s="75">
        <f>L13-'Nov-21'!L13</f>
        <v>0</v>
      </c>
      <c r="H13" s="75">
        <f>M13-'Nov-21'!M13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39214</v>
      </c>
      <c r="G14" s="75">
        <f>L14-'Nov-21'!L14</f>
        <v>0</v>
      </c>
      <c r="H14" s="75">
        <f>M14-'Nov-21'!M14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3</v>
      </c>
      <c r="G16" s="75">
        <f>L16-'Nov-21'!L16</f>
        <v>0</v>
      </c>
      <c r="H16" s="75">
        <f>M16-'Nov-21'!M16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864</v>
      </c>
      <c r="G17" s="75">
        <f>L17-'Nov-21'!L17</f>
        <v>0</v>
      </c>
      <c r="H17" s="75">
        <f>M17-'Nov-21'!M17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102</v>
      </c>
      <c r="G19" s="75">
        <f>L19-'Nov-21'!L19</f>
        <v>0</v>
      </c>
      <c r="H19" s="75">
        <f>M19-'Nov-21'!M19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200450</v>
      </c>
      <c r="G20" s="75">
        <f>L20-'Nov-21'!L20</f>
        <v>0</v>
      </c>
      <c r="H20" s="75">
        <f>M20-'Nov-21'!M20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7</v>
      </c>
      <c r="G22" s="75">
        <f>L22-'Nov-21'!L22</f>
        <v>3</v>
      </c>
      <c r="H22" s="75">
        <f>M22-'Nov-21'!M22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13748</v>
      </c>
      <c r="G23" s="75">
        <f>L23-'Nov-21'!L23</f>
        <v>1045</v>
      </c>
      <c r="H23" s="75">
        <f>M23-'Nov-21'!M23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0</v>
      </c>
      <c r="G25" s="75">
        <f>L25-'Nov-21'!L25</f>
        <v>5</v>
      </c>
      <c r="H25" s="75">
        <f>M25-'Nov-21'!M25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0</v>
      </c>
      <c r="G26" s="75">
        <f>L26-'Nov-21'!L26</f>
        <v>1063</v>
      </c>
      <c r="H26" s="75">
        <f>M26-'Nov-21'!M26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1" ma:contentTypeDescription="Yeni belge oluşturun." ma:contentTypeScope="" ma:versionID="2b76566f46abaab9a0500348acd4feca">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a514a2c721889c9f13d70b3b9f8bd87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4C725EC-3345-4EB8-9D71-A531F146E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8cd7474e-1d48-42f1-a929-9fa835c241d5"/>
    <ds:schemaRef ds:uri="http://purl.org/dc/terms/"/>
    <ds:schemaRef ds:uri="http://schemas.microsoft.com/office/infopath/2007/PartnerControls"/>
    <ds:schemaRef ds:uri="50acc271-0769-44fa-a07c-5c2dfce6e462"/>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 </vt:lpstr>
      <vt:lpstr>Disclaimer</vt:lpstr>
      <vt:lpstr>Notes</vt:lpstr>
      <vt:lpstr>May-22</vt:lpstr>
      <vt:lpstr>Apr-22</vt:lpstr>
      <vt:lpstr>Mar-22</vt:lpstr>
      <vt:lpstr>Feb-22</vt:lpstr>
      <vt:lpstr>Jan-22</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Asli Su Ata</cp:lastModifiedBy>
  <cp:lastPrinted>2021-12-15T18:12:21Z</cp:lastPrinted>
  <dcterms:created xsi:type="dcterms:W3CDTF">2021-12-10T09:13:50Z</dcterms:created>
  <dcterms:modified xsi:type="dcterms:W3CDTF">2022-06-15T06:06:33Z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