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1.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wnloads\"/>
    </mc:Choice>
  </mc:AlternateContent>
  <bookViews>
    <workbookView xWindow="0" yWindow="0" windowWidth="23040" windowHeight="8616" activeTab="4"/>
  </bookViews>
  <sheets>
    <sheet name=" " sheetId="3" r:id="rId1"/>
    <sheet name="Notlar" sheetId="11" r:id="rId2"/>
    <sheet name="Yasal Uyarı" sheetId="13" r:id="rId3"/>
    <sheet name="Gemi Doluluk Oranları" sheetId="26" r:id="rId4"/>
    <sheet name="Mayıs-24" sheetId="54" r:id="rId5"/>
    <sheet name="Nisan-24" sheetId="51" r:id="rId6"/>
    <sheet name="Mart-24" sheetId="52" r:id="rId7"/>
    <sheet name="Şubat-24" sheetId="53" r:id="rId8"/>
    <sheet name="Ocak-24" sheetId="48" r:id="rId9"/>
    <sheet name="Aralık-23" sheetId="47" r:id="rId10"/>
    <sheet name="Kasım-23" sheetId="46" r:id="rId11"/>
    <sheet name="Ekim-23" sheetId="45" r:id="rId12"/>
    <sheet name="Eylül-23" sheetId="44" r:id="rId13"/>
    <sheet name="Ağustos-23" sheetId="42" r:id="rId14"/>
    <sheet name="Temmuz-23" sheetId="41" r:id="rId15"/>
    <sheet name="Haziran-23" sheetId="40" r:id="rId16"/>
    <sheet name="Mayıs-23" sheetId="37" r:id="rId17"/>
    <sheet name="Nisan-23" sheetId="36" r:id="rId18"/>
    <sheet name="Mart-23" sheetId="34" r:id="rId19"/>
    <sheet name="Mart-23_Eski Raporlama" sheetId="33" r:id="rId20"/>
    <sheet name="Şubat-23" sheetId="32" r:id="rId21"/>
    <sheet name="Ocak-23" sheetId="31" r:id="rId22"/>
    <sheet name="Aralık-22" sheetId="28" r:id="rId23"/>
    <sheet name="Kasım-22" sheetId="29" r:id="rId24"/>
    <sheet name="Ekim-22" sheetId="30" r:id="rId25"/>
    <sheet name="Eylül-22" sheetId="24" r:id="rId26"/>
    <sheet name="Ağustos-22 " sheetId="22" r:id="rId27"/>
    <sheet name="Tem-22" sheetId="21" r:id="rId28"/>
    <sheet name="Haz-22" sheetId="20" r:id="rId29"/>
    <sheet name="May-22" sheetId="19" r:id="rId30"/>
    <sheet name="Nis-22" sheetId="18" r:id="rId31"/>
    <sheet name="Mart-22" sheetId="17" r:id="rId32"/>
    <sheet name="Subat-22" sheetId="16" r:id="rId33"/>
    <sheet name="Ocak-22" sheetId="15" r:id="rId34"/>
    <sheet name="Aralık-21" sheetId="14" r:id="rId35"/>
    <sheet name="Kasım-21" sheetId="10" r:id="rId36"/>
    <sheet name="Ekim-21" sheetId="9" r:id="rId37"/>
    <sheet name="Eylül-21" sheetId="1" r:id="rId38"/>
  </sheets>
  <externalReferences>
    <externalReference r:id="rId39"/>
    <externalReference r:id="rId40"/>
    <externalReference r:id="rId41"/>
  </externalReferences>
  <definedNames>
    <definedName name="_Order1" hidden="1">255</definedName>
    <definedName name="_Order2" hidden="1">255</definedName>
    <definedName name="AcqOppSwitch" localSheetId="26">[1]Inputs!$E$44</definedName>
    <definedName name="AcqOppSwitch" localSheetId="13">[1]Inputs!$E$44</definedName>
    <definedName name="AcqOppSwitch" localSheetId="9">[1]Inputs!$E$44</definedName>
    <definedName name="AcqOppSwitch" localSheetId="11">[1]Inputs!$E$44</definedName>
    <definedName name="AcqOppSwitch" localSheetId="25">[1]Inputs!$E$44</definedName>
    <definedName name="AcqOppSwitch" localSheetId="12">[1]Inputs!$E$44</definedName>
    <definedName name="AcqOppSwitch" localSheetId="3">[1]Inputs!$E$44</definedName>
    <definedName name="AcqOppSwitch" localSheetId="15">[1]Inputs!$E$44</definedName>
    <definedName name="AcqOppSwitch" localSheetId="10">[1]Inputs!$E$44</definedName>
    <definedName name="AcqOppSwitch" localSheetId="18">[1]Inputs!$E$44</definedName>
    <definedName name="AcqOppSwitch" localSheetId="19">[1]Inputs!$E$44</definedName>
    <definedName name="AcqOppSwitch" localSheetId="6">[1]Inputs!$E$44</definedName>
    <definedName name="AcqOppSwitch" localSheetId="16">[1]Inputs!$E$44</definedName>
    <definedName name="AcqOppSwitch" localSheetId="4">[1]Inputs!$E$44</definedName>
    <definedName name="AcqOppSwitch" localSheetId="17">[1]Inputs!$E$44</definedName>
    <definedName name="AcqOppSwitch" localSheetId="5">[1]Inputs!$E$44</definedName>
    <definedName name="AcqOppSwitch" localSheetId="21">[1]Inputs!$E$44</definedName>
    <definedName name="AcqOppSwitch" localSheetId="8">[1]Inputs!$E$44</definedName>
    <definedName name="AcqOppSwitch" localSheetId="20">[1]Inputs!$E$44</definedName>
    <definedName name="AcqOppSwitch" localSheetId="7">[1]Inputs!$E$44</definedName>
    <definedName name="AcqOppSwitch" localSheetId="14">[1]Inputs!$E$44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26">[1]Inputs!$E$49</definedName>
    <definedName name="KalundborgSwitch" localSheetId="13">[1]Inputs!$E$49</definedName>
    <definedName name="KalundborgSwitch" localSheetId="9">[1]Inputs!$E$49</definedName>
    <definedName name="KalundborgSwitch" localSheetId="11">[1]Inputs!$E$49</definedName>
    <definedName name="KalundborgSwitch" localSheetId="25">[1]Inputs!$E$49</definedName>
    <definedName name="KalundborgSwitch" localSheetId="12">[1]Inputs!$E$49</definedName>
    <definedName name="KalundborgSwitch" localSheetId="3">[1]Inputs!$E$49</definedName>
    <definedName name="KalundborgSwitch" localSheetId="15">[1]Inputs!$E$49</definedName>
    <definedName name="KalundborgSwitch" localSheetId="10">[1]Inputs!$E$49</definedName>
    <definedName name="KalundborgSwitch" localSheetId="18">[1]Inputs!$E$49</definedName>
    <definedName name="KalundborgSwitch" localSheetId="19">[1]Inputs!$E$49</definedName>
    <definedName name="KalundborgSwitch" localSheetId="6">[1]Inputs!$E$49</definedName>
    <definedName name="KalundborgSwitch" localSheetId="16">[1]Inputs!$E$49</definedName>
    <definedName name="KalundborgSwitch" localSheetId="4">[1]Inputs!$E$49</definedName>
    <definedName name="KalundborgSwitch" localSheetId="17">[1]Inputs!$E$49</definedName>
    <definedName name="KalundborgSwitch" localSheetId="5">[1]Inputs!$E$49</definedName>
    <definedName name="KalundborgSwitch" localSheetId="21">[1]Inputs!$E$49</definedName>
    <definedName name="KalundborgSwitch" localSheetId="8">[1]Inputs!$E$49</definedName>
    <definedName name="KalundborgSwitch" localSheetId="20">[1]Inputs!$E$49</definedName>
    <definedName name="KalundborgSwitch" localSheetId="7">[1]Inputs!$E$49</definedName>
    <definedName name="KalundborgSwitch" localSheetId="14">[1]Inputs!$E$49</definedName>
    <definedName name="KalundborgSwitch">[2]Inputs!$E$49</definedName>
    <definedName name="LasPalmasSwitch" localSheetId="26">[1]Inputs!#REF!</definedName>
    <definedName name="LasPalmasSwitch" localSheetId="13">[1]Inputs!#REF!</definedName>
    <definedName name="LasPalmasSwitch" localSheetId="22">[2]Inputs!#REF!</definedName>
    <definedName name="LasPalmasSwitch" localSheetId="9">[1]Inputs!#REF!</definedName>
    <definedName name="LasPalmasSwitch" localSheetId="24">[2]Inputs!#REF!</definedName>
    <definedName name="LasPalmasSwitch" localSheetId="11">[1]Inputs!#REF!</definedName>
    <definedName name="LasPalmasSwitch" localSheetId="25">[1]Inputs!#REF!</definedName>
    <definedName name="LasPalmasSwitch" localSheetId="12">[1]Inputs!#REF!</definedName>
    <definedName name="LasPalmasSwitch" localSheetId="3">[1]Inputs!#REF!</definedName>
    <definedName name="LasPalmasSwitch" localSheetId="15">[1]Inputs!#REF!</definedName>
    <definedName name="LasPalmasSwitch" localSheetId="23">[2]Inputs!#REF!</definedName>
    <definedName name="LasPalmasSwitch" localSheetId="10">[1]Inputs!#REF!</definedName>
    <definedName name="LasPalmasSwitch" localSheetId="18">[1]Inputs!#REF!</definedName>
    <definedName name="LasPalmasSwitch" localSheetId="19">[1]Inputs!#REF!</definedName>
    <definedName name="LasPalmasSwitch" localSheetId="6">[1]Inputs!#REF!</definedName>
    <definedName name="LasPalmasSwitch" localSheetId="16">[1]Inputs!#REF!</definedName>
    <definedName name="LasPalmasSwitch" localSheetId="4">[1]Inputs!#REF!</definedName>
    <definedName name="LasPalmasSwitch" localSheetId="17">[1]Inputs!#REF!</definedName>
    <definedName name="LasPalmasSwitch" localSheetId="5">[1]Inputs!#REF!</definedName>
    <definedName name="LasPalmasSwitch" localSheetId="1">[2]Inputs!#REF!</definedName>
    <definedName name="LasPalmasSwitch" localSheetId="21">[1]Inputs!#REF!</definedName>
    <definedName name="LasPalmasSwitch" localSheetId="8">[1]Inputs!#REF!</definedName>
    <definedName name="LasPalmasSwitch" localSheetId="20">[1]Inputs!#REF!</definedName>
    <definedName name="LasPalmasSwitch" localSheetId="7">[1]Inputs!#REF!</definedName>
    <definedName name="LasPalmasSwitch" localSheetId="14">[1]Inputs!#REF!</definedName>
    <definedName name="LasPalmasSwitch" localSheetId="2">[2]Inputs!#REF!</definedName>
    <definedName name="LasPalmasSwitch">[2]Inputs!#REF!</definedName>
    <definedName name="ll" localSheetId="26">[2]Inputs!#REF!</definedName>
    <definedName name="ll">[2]Inputs!#REF!</definedName>
    <definedName name="_xlnm.Print_Area" localSheetId="1">Notlar!$A$1:$CA$35</definedName>
    <definedName name="_xlnm.Print_Area" localSheetId="2">'Yasal Uyarı'!$A$1:$CA$35</definedName>
    <definedName name="ProjectionsSwitch" localSheetId="26">[1]Inputs!$E$13</definedName>
    <definedName name="ProjectionsSwitch" localSheetId="13">[1]Inputs!$E$13</definedName>
    <definedName name="ProjectionsSwitch" localSheetId="9">[1]Inputs!$E$13</definedName>
    <definedName name="ProjectionsSwitch" localSheetId="11">[1]Inputs!$E$13</definedName>
    <definedName name="ProjectionsSwitch" localSheetId="25">[1]Inputs!$E$13</definedName>
    <definedName name="ProjectionsSwitch" localSheetId="12">[1]Inputs!$E$13</definedName>
    <definedName name="ProjectionsSwitch" localSheetId="3">[1]Inputs!$E$13</definedName>
    <definedName name="ProjectionsSwitch" localSheetId="15">[1]Inputs!$E$13</definedName>
    <definedName name="ProjectionsSwitch" localSheetId="10">[1]Inputs!$E$13</definedName>
    <definedName name="ProjectionsSwitch" localSheetId="18">[1]Inputs!$E$13</definedName>
    <definedName name="ProjectionsSwitch" localSheetId="19">[1]Inputs!$E$13</definedName>
    <definedName name="ProjectionsSwitch" localSheetId="6">[1]Inputs!$E$13</definedName>
    <definedName name="ProjectionsSwitch" localSheetId="16">[1]Inputs!$E$13</definedName>
    <definedName name="ProjectionsSwitch" localSheetId="4">[1]Inputs!$E$13</definedName>
    <definedName name="ProjectionsSwitch" localSheetId="17">[1]Inputs!$E$13</definedName>
    <definedName name="ProjectionsSwitch" localSheetId="5">[1]Inputs!$E$13</definedName>
    <definedName name="ProjectionsSwitch" localSheetId="21">[1]Inputs!$E$13</definedName>
    <definedName name="ProjectionsSwitch" localSheetId="8">[1]Inputs!$E$13</definedName>
    <definedName name="ProjectionsSwitch" localSheetId="20">[1]Inputs!$E$13</definedName>
    <definedName name="ProjectionsSwitch" localSheetId="7">[1]Inputs!$E$13</definedName>
    <definedName name="ProjectionsSwitch" localSheetId="14">[1]Inputs!$E$13</definedName>
    <definedName name="ProjectionsSwitch">[2]Inputs!$E$13</definedName>
    <definedName name="SanJuanSwitch" localSheetId="26">[1]Inputs!$E$51</definedName>
    <definedName name="SanJuanSwitch" localSheetId="13">[1]Inputs!$E$51</definedName>
    <definedName name="SanJuanSwitch" localSheetId="9">[1]Inputs!$E$51</definedName>
    <definedName name="SanJuanSwitch" localSheetId="11">[1]Inputs!$E$51</definedName>
    <definedName name="SanJuanSwitch" localSheetId="25">[1]Inputs!$E$51</definedName>
    <definedName name="SanJuanSwitch" localSheetId="12">[1]Inputs!$E$51</definedName>
    <definedName name="SanJuanSwitch" localSheetId="3">[1]Inputs!$E$51</definedName>
    <definedName name="SanJuanSwitch" localSheetId="15">[1]Inputs!$E$51</definedName>
    <definedName name="SanJuanSwitch" localSheetId="10">[1]Inputs!$E$51</definedName>
    <definedName name="SanJuanSwitch" localSheetId="18">[1]Inputs!$E$51</definedName>
    <definedName name="SanJuanSwitch" localSheetId="19">[1]Inputs!$E$51</definedName>
    <definedName name="SanJuanSwitch" localSheetId="6">[1]Inputs!$E$51</definedName>
    <definedName name="SanJuanSwitch" localSheetId="16">[1]Inputs!$E$51</definedName>
    <definedName name="SanJuanSwitch" localSheetId="4">[1]Inputs!$E$51</definedName>
    <definedName name="SanJuanSwitch" localSheetId="17">[1]Inputs!$E$51</definedName>
    <definedName name="SanJuanSwitch" localSheetId="5">[1]Inputs!$E$51</definedName>
    <definedName name="SanJuanSwitch" localSheetId="21">[1]Inputs!$E$51</definedName>
    <definedName name="SanJuanSwitch" localSheetId="8">[1]Inputs!$E$51</definedName>
    <definedName name="SanJuanSwitch" localSheetId="20">[1]Inputs!$E$51</definedName>
    <definedName name="SanJuanSwitch" localSheetId="7">[1]Inputs!$E$51</definedName>
    <definedName name="SanJuanSwitch" localSheetId="14">[1]Inputs!$E$51</definedName>
    <definedName name="SanJuanSwitch">[2]Inputs!$E$51</definedName>
    <definedName name="ScenarioSwitch" localSheetId="26">[1]Inputs!$E$14</definedName>
    <definedName name="ScenarioSwitch" localSheetId="13">[1]Inputs!$E$14</definedName>
    <definedName name="ScenarioSwitch" localSheetId="9">[1]Inputs!$E$14</definedName>
    <definedName name="ScenarioSwitch" localSheetId="11">[1]Inputs!$E$14</definedName>
    <definedName name="ScenarioSwitch" localSheetId="25">[1]Inputs!$E$14</definedName>
    <definedName name="ScenarioSwitch" localSheetId="12">[1]Inputs!$E$14</definedName>
    <definedName name="ScenarioSwitch" localSheetId="3">[1]Inputs!$E$14</definedName>
    <definedName name="ScenarioSwitch" localSheetId="15">[1]Inputs!$E$14</definedName>
    <definedName name="ScenarioSwitch" localSheetId="10">[1]Inputs!$E$14</definedName>
    <definedName name="ScenarioSwitch" localSheetId="18">[1]Inputs!$E$14</definedName>
    <definedName name="ScenarioSwitch" localSheetId="19">[1]Inputs!$E$14</definedName>
    <definedName name="ScenarioSwitch" localSheetId="6">[1]Inputs!$E$14</definedName>
    <definedName name="ScenarioSwitch" localSheetId="16">[1]Inputs!$E$14</definedName>
    <definedName name="ScenarioSwitch" localSheetId="4">[1]Inputs!$E$14</definedName>
    <definedName name="ScenarioSwitch" localSheetId="17">[1]Inputs!$E$14</definedName>
    <definedName name="ScenarioSwitch" localSheetId="5">[1]Inputs!$E$14</definedName>
    <definedName name="ScenarioSwitch" localSheetId="21">[1]Inputs!$E$14</definedName>
    <definedName name="ScenarioSwitch" localSheetId="8">[1]Inputs!$E$14</definedName>
    <definedName name="ScenarioSwitch" localSheetId="20">[1]Inputs!$E$14</definedName>
    <definedName name="ScenarioSwitch" localSheetId="7">[1]Inputs!$E$14</definedName>
    <definedName name="ScenarioSwitch" localSheetId="14">[1]Inputs!$E$14</definedName>
    <definedName name="ScenarioSwitch">[2]Inputs!$E$14</definedName>
    <definedName name="TortolaSwitch" localSheetId="26">[1]Inputs!$E$50</definedName>
    <definedName name="TortolaSwitch" localSheetId="13">[1]Inputs!$E$50</definedName>
    <definedName name="TortolaSwitch" localSheetId="9">[1]Inputs!$E$50</definedName>
    <definedName name="TortolaSwitch" localSheetId="11">[1]Inputs!$E$50</definedName>
    <definedName name="TortolaSwitch" localSheetId="25">[1]Inputs!$E$50</definedName>
    <definedName name="TortolaSwitch" localSheetId="12">[1]Inputs!$E$50</definedName>
    <definedName name="TortolaSwitch" localSheetId="3">[1]Inputs!$E$50</definedName>
    <definedName name="TortolaSwitch" localSheetId="15">[1]Inputs!$E$50</definedName>
    <definedName name="TortolaSwitch" localSheetId="10">[1]Inputs!$E$50</definedName>
    <definedName name="TortolaSwitch" localSheetId="18">[1]Inputs!$E$50</definedName>
    <definedName name="TortolaSwitch" localSheetId="19">[1]Inputs!$E$50</definedName>
    <definedName name="TortolaSwitch" localSheetId="6">[1]Inputs!$E$50</definedName>
    <definedName name="TortolaSwitch" localSheetId="16">[1]Inputs!$E$50</definedName>
    <definedName name="TortolaSwitch" localSheetId="4">[1]Inputs!$E$50</definedName>
    <definedName name="TortolaSwitch" localSheetId="17">[1]Inputs!$E$50</definedName>
    <definedName name="TortolaSwitch" localSheetId="5">[1]Inputs!$E$50</definedName>
    <definedName name="TortolaSwitch" localSheetId="21">[1]Inputs!$E$50</definedName>
    <definedName name="TortolaSwitch" localSheetId="8">[1]Inputs!$E$50</definedName>
    <definedName name="TortolaSwitch" localSheetId="20">[1]Inputs!$E$50</definedName>
    <definedName name="TortolaSwitch" localSheetId="7">[1]Inputs!$E$50</definedName>
    <definedName name="TortolaSwitch" localSheetId="14">[1]Inputs!$E$50</definedName>
    <definedName name="TortolaSwitch">[2]Inputs!$E$50</definedName>
    <definedName name="ValenciaSwitch" localSheetId="26">[1]Inputs!$E$48</definedName>
    <definedName name="ValenciaSwitch" localSheetId="13">[1]Inputs!$E$48</definedName>
    <definedName name="ValenciaSwitch" localSheetId="9">[1]Inputs!$E$48</definedName>
    <definedName name="ValenciaSwitch" localSheetId="11">[1]Inputs!$E$48</definedName>
    <definedName name="ValenciaSwitch" localSheetId="25">[1]Inputs!$E$48</definedName>
    <definedName name="ValenciaSwitch" localSheetId="12">[1]Inputs!$E$48</definedName>
    <definedName name="ValenciaSwitch" localSheetId="3">[1]Inputs!$E$48</definedName>
    <definedName name="ValenciaSwitch" localSheetId="15">[1]Inputs!$E$48</definedName>
    <definedName name="ValenciaSwitch" localSheetId="10">[1]Inputs!$E$48</definedName>
    <definedName name="ValenciaSwitch" localSheetId="18">[1]Inputs!$E$48</definedName>
    <definedName name="ValenciaSwitch" localSheetId="19">[1]Inputs!$E$48</definedName>
    <definedName name="ValenciaSwitch" localSheetId="6">[1]Inputs!$E$48</definedName>
    <definedName name="ValenciaSwitch" localSheetId="16">[1]Inputs!$E$48</definedName>
    <definedName name="ValenciaSwitch" localSheetId="4">[1]Inputs!$E$48</definedName>
    <definedName name="ValenciaSwitch" localSheetId="17">[1]Inputs!$E$48</definedName>
    <definedName name="ValenciaSwitch" localSheetId="5">[1]Inputs!$E$48</definedName>
    <definedName name="ValenciaSwitch" localSheetId="21">[1]Inputs!$E$48</definedName>
    <definedName name="ValenciaSwitch" localSheetId="8">[1]Inputs!$E$48</definedName>
    <definedName name="ValenciaSwitch" localSheetId="20">[1]Inputs!$E$48</definedName>
    <definedName name="ValenciaSwitch" localSheetId="7">[1]Inputs!$E$48</definedName>
    <definedName name="ValenciaSwitch" localSheetId="14">[1]Inputs!$E$48</definedName>
    <definedName name="ValenciaSwitch">[2]Inputs!$E$48</definedName>
    <definedName name="z" localSheetId="26">[1]Inputs!#REF!</definedName>
    <definedName name="z" localSheetId="13">[1]Inputs!#REF!</definedName>
    <definedName name="z" localSheetId="22">[2]Inputs!#REF!</definedName>
    <definedName name="z" localSheetId="9">[1]Inputs!#REF!</definedName>
    <definedName name="z" localSheetId="24">[2]Inputs!#REF!</definedName>
    <definedName name="z" localSheetId="11">[1]Inputs!#REF!</definedName>
    <definedName name="z" localSheetId="25">[1]Inputs!#REF!</definedName>
    <definedName name="z" localSheetId="12">[1]Inputs!#REF!</definedName>
    <definedName name="z" localSheetId="3">[1]Inputs!#REF!</definedName>
    <definedName name="z" localSheetId="15">[1]Inputs!#REF!</definedName>
    <definedName name="z" localSheetId="23">[2]Inputs!#REF!</definedName>
    <definedName name="z" localSheetId="10">[1]Inputs!#REF!</definedName>
    <definedName name="z" localSheetId="18">[1]Inputs!#REF!</definedName>
    <definedName name="z" localSheetId="19">[1]Inputs!#REF!</definedName>
    <definedName name="z" localSheetId="6">[1]Inputs!#REF!</definedName>
    <definedName name="z" localSheetId="16">[1]Inputs!#REF!</definedName>
    <definedName name="z" localSheetId="4">[1]Inputs!#REF!</definedName>
    <definedName name="z" localSheetId="17">[1]Inputs!#REF!</definedName>
    <definedName name="z" localSheetId="5">[1]Inputs!#REF!</definedName>
    <definedName name="z" localSheetId="1">[2]Inputs!#REF!</definedName>
    <definedName name="z" localSheetId="21">[1]Inputs!#REF!</definedName>
    <definedName name="z" localSheetId="8">[1]Inputs!#REF!</definedName>
    <definedName name="z" localSheetId="20">[1]Inputs!#REF!</definedName>
    <definedName name="z" localSheetId="7">[1]Inputs!#REF!</definedName>
    <definedName name="z" localSheetId="14">[1]Inputs!#REF!</definedName>
    <definedName name="z" localSheetId="2">[2]Inputs!#REF!</definedName>
    <definedName name="z">[2]Inputs!#REF!</definedName>
    <definedName name="Z_5F6D01E3_9E6F_4D7F_980F_63899AF95899_.wvu.Cols" localSheetId="26" hidden="1">'Ağustos-22 '!$X:$XFD</definedName>
    <definedName name="Z_5F6D01E3_9E6F_4D7F_980F_63899AF95899_.wvu.Cols" localSheetId="22" hidden="1">'Aralık-22'!$X:$XFD</definedName>
    <definedName name="Z_5F6D01E3_9E6F_4D7F_980F_63899AF95899_.wvu.Cols" localSheetId="24" hidden="1">'Ekim-22'!$X:$XFD</definedName>
    <definedName name="Z_5F6D01E3_9E6F_4D7F_980F_63899AF95899_.wvu.Cols" localSheetId="25" hidden="1">'Eylül-22'!$X:$XFD</definedName>
    <definedName name="Z_5F6D01E3_9E6F_4D7F_980F_63899AF95899_.wvu.Cols" localSheetId="3" hidden="1">'Gemi Doluluk Oranları'!$AH:$XFD</definedName>
    <definedName name="Z_5F6D01E3_9E6F_4D7F_980F_63899AF95899_.wvu.Cols" localSheetId="23" hidden="1">'Kasım-22'!$X:$XFD</definedName>
    <definedName name="Z_5F6D01E3_9E6F_4D7F_980F_63899AF95899_.wvu.Cols" localSheetId="21" hidden="1">'Ocak-23'!$AC:$XFD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8" i="54" l="1"/>
  <c r="AE28" i="54"/>
  <c r="AD28" i="54"/>
  <c r="AC28" i="54"/>
  <c r="AB28" i="54"/>
  <c r="K28" i="54"/>
  <c r="J28" i="54"/>
  <c r="I28" i="54"/>
  <c r="H28" i="54"/>
  <c r="G28" i="54"/>
  <c r="F28" i="54"/>
  <c r="AF27" i="54"/>
  <c r="AE27" i="54"/>
  <c r="AD27" i="54"/>
  <c r="AC27" i="54"/>
  <c r="AB27" i="54"/>
  <c r="M27" i="54"/>
  <c r="K27" i="54"/>
  <c r="J27" i="54"/>
  <c r="I27" i="54"/>
  <c r="H27" i="54"/>
  <c r="G27" i="54"/>
  <c r="F27" i="54"/>
  <c r="L27" i="54" s="1"/>
  <c r="AA26" i="54"/>
  <c r="V26" i="54"/>
  <c r="U26" i="54"/>
  <c r="T26" i="54"/>
  <c r="S26" i="54"/>
  <c r="R26" i="54"/>
  <c r="Q26" i="54"/>
  <c r="W26" i="54" s="1"/>
  <c r="P26" i="54"/>
  <c r="O26" i="54"/>
  <c r="N26" i="54"/>
  <c r="M26" i="54"/>
  <c r="L26" i="54"/>
  <c r="V25" i="54"/>
  <c r="U25" i="54"/>
  <c r="T25" i="54"/>
  <c r="S25" i="54"/>
  <c r="R25" i="54"/>
  <c r="Q25" i="54"/>
  <c r="Z25" i="54" s="1"/>
  <c r="P25" i="54"/>
  <c r="O25" i="54"/>
  <c r="N25" i="54"/>
  <c r="M25" i="54"/>
  <c r="L25" i="54"/>
  <c r="W23" i="54"/>
  <c r="V23" i="54"/>
  <c r="AA23" i="54" s="1"/>
  <c r="U23" i="54"/>
  <c r="T23" i="54"/>
  <c r="S23" i="54"/>
  <c r="R23" i="54"/>
  <c r="Q23" i="54"/>
  <c r="Z23" i="54" s="1"/>
  <c r="P23" i="54"/>
  <c r="O23" i="54"/>
  <c r="N23" i="54"/>
  <c r="M23" i="54"/>
  <c r="L23" i="54"/>
  <c r="W22" i="54"/>
  <c r="V22" i="54"/>
  <c r="U22" i="54"/>
  <c r="T22" i="54"/>
  <c r="S22" i="54"/>
  <c r="X22" i="54" s="1"/>
  <c r="R22" i="54"/>
  <c r="Q22" i="54"/>
  <c r="AA22" i="54" s="1"/>
  <c r="P22" i="54"/>
  <c r="O22" i="54"/>
  <c r="N22" i="54"/>
  <c r="M22" i="54"/>
  <c r="L22" i="54"/>
  <c r="AA20" i="54"/>
  <c r="V20" i="54"/>
  <c r="U20" i="54"/>
  <c r="T20" i="54"/>
  <c r="S20" i="54"/>
  <c r="R20" i="54"/>
  <c r="Q20" i="54"/>
  <c r="Z20" i="54" s="1"/>
  <c r="P20" i="54"/>
  <c r="O20" i="54"/>
  <c r="N20" i="54"/>
  <c r="M20" i="54"/>
  <c r="L20" i="54"/>
  <c r="V19" i="54"/>
  <c r="U19" i="54"/>
  <c r="T19" i="54"/>
  <c r="S19" i="54"/>
  <c r="R19" i="54"/>
  <c r="Q19" i="54"/>
  <c r="AA19" i="54" s="1"/>
  <c r="P19" i="54"/>
  <c r="O19" i="54"/>
  <c r="N19" i="54"/>
  <c r="M19" i="54"/>
  <c r="L19" i="54"/>
  <c r="V17" i="54"/>
  <c r="AA17" i="54" s="1"/>
  <c r="U17" i="54"/>
  <c r="T17" i="54"/>
  <c r="S17" i="54"/>
  <c r="X17" i="54" s="1"/>
  <c r="R17" i="54"/>
  <c r="W17" i="54" s="1"/>
  <c r="Q17" i="54"/>
  <c r="P17" i="54"/>
  <c r="O17" i="54"/>
  <c r="N17" i="54"/>
  <c r="M17" i="54"/>
  <c r="L17" i="54"/>
  <c r="AA16" i="54"/>
  <c r="W16" i="54"/>
  <c r="V16" i="54"/>
  <c r="U16" i="54"/>
  <c r="T16" i="54"/>
  <c r="S16" i="54"/>
  <c r="X16" i="54" s="1"/>
  <c r="R16" i="54"/>
  <c r="Q16" i="54"/>
  <c r="Z16" i="54" s="1"/>
  <c r="P16" i="54"/>
  <c r="O16" i="54"/>
  <c r="N16" i="54"/>
  <c r="M16" i="54"/>
  <c r="L16" i="54"/>
  <c r="AA14" i="54"/>
  <c r="V14" i="54"/>
  <c r="U14" i="54"/>
  <c r="U28" i="54" s="1"/>
  <c r="T14" i="54"/>
  <c r="T28" i="54" s="1"/>
  <c r="S14" i="54"/>
  <c r="R14" i="54"/>
  <c r="R28" i="54" s="1"/>
  <c r="Q14" i="54"/>
  <c r="W14" i="54" s="1"/>
  <c r="P14" i="54"/>
  <c r="O14" i="54"/>
  <c r="N14" i="54"/>
  <c r="M14" i="54"/>
  <c r="L14" i="54"/>
  <c r="V13" i="54"/>
  <c r="V27" i="54" s="1"/>
  <c r="U13" i="54"/>
  <c r="U27" i="54" s="1"/>
  <c r="T13" i="54"/>
  <c r="S13" i="54"/>
  <c r="R13" i="54"/>
  <c r="R27" i="54" s="1"/>
  <c r="Q13" i="54"/>
  <c r="Z13" i="54" s="1"/>
  <c r="P13" i="54"/>
  <c r="O13" i="54"/>
  <c r="N13" i="54"/>
  <c r="M13" i="54"/>
  <c r="L13" i="54"/>
  <c r="V28" i="54" l="1"/>
  <c r="S27" i="54"/>
  <c r="W19" i="54"/>
  <c r="X25" i="54"/>
  <c r="T27" i="54"/>
  <c r="X20" i="54"/>
  <c r="Z19" i="54"/>
  <c r="X23" i="54"/>
  <c r="Z26" i="54"/>
  <c r="P28" i="54"/>
  <c r="Q28" i="54"/>
  <c r="W13" i="54"/>
  <c r="X19" i="54"/>
  <c r="Z22" i="54"/>
  <c r="W25" i="54"/>
  <c r="Q27" i="54"/>
  <c r="AA27" i="54" s="1"/>
  <c r="AA13" i="54"/>
  <c r="X14" i="54"/>
  <c r="Z17" i="54"/>
  <c r="W20" i="54"/>
  <c r="AA25" i="54"/>
  <c r="Y28" i="54"/>
  <c r="W28" i="54"/>
  <c r="Z28" i="54"/>
  <c r="AA28" i="54"/>
  <c r="O27" i="54"/>
  <c r="L28" i="54"/>
  <c r="P27" i="54"/>
  <c r="M28" i="54"/>
  <c r="S28" i="54"/>
  <c r="X28" i="54" s="1"/>
  <c r="N27" i="54"/>
  <c r="X26" i="54"/>
  <c r="O28" i="54"/>
  <c r="N28" i="54"/>
  <c r="X13" i="54"/>
  <c r="Y13" i="54"/>
  <c r="Y14" i="54"/>
  <c r="Y16" i="54"/>
  <c r="Y17" i="54"/>
  <c r="Y19" i="54"/>
  <c r="Y20" i="54"/>
  <c r="Y22" i="54"/>
  <c r="Y23" i="54"/>
  <c r="Y25" i="54"/>
  <c r="Y26" i="54"/>
  <c r="Z14" i="54"/>
  <c r="AF28" i="53"/>
  <c r="AE28" i="53"/>
  <c r="AD28" i="53"/>
  <c r="AC28" i="53"/>
  <c r="AB28" i="53"/>
  <c r="K28" i="53"/>
  <c r="J28" i="53"/>
  <c r="I28" i="53"/>
  <c r="H28" i="53"/>
  <c r="G28" i="53"/>
  <c r="F28" i="53"/>
  <c r="P28" i="53" s="1"/>
  <c r="AF27" i="53"/>
  <c r="AE27" i="53"/>
  <c r="AD27" i="53"/>
  <c r="AC27" i="53"/>
  <c r="AB27" i="53"/>
  <c r="K27" i="53"/>
  <c r="J27" i="53"/>
  <c r="I27" i="53"/>
  <c r="H27" i="53"/>
  <c r="G27" i="53"/>
  <c r="F27" i="53"/>
  <c r="N27" i="53" s="1"/>
  <c r="Y26" i="53"/>
  <c r="P26" i="53"/>
  <c r="O26" i="53"/>
  <c r="N26" i="53"/>
  <c r="M26" i="53"/>
  <c r="L26" i="53"/>
  <c r="X25" i="53"/>
  <c r="AA25" i="53"/>
  <c r="W25" i="53"/>
  <c r="Y25" i="53"/>
  <c r="P25" i="53"/>
  <c r="O25" i="53"/>
  <c r="N25" i="53"/>
  <c r="M25" i="53"/>
  <c r="L25" i="53"/>
  <c r="Z23" i="53"/>
  <c r="X23" i="53"/>
  <c r="W23" i="53"/>
  <c r="P23" i="53"/>
  <c r="O23" i="53"/>
  <c r="N23" i="53"/>
  <c r="M23" i="53"/>
  <c r="L23" i="53"/>
  <c r="Z22" i="53"/>
  <c r="P22" i="53"/>
  <c r="O22" i="53"/>
  <c r="N22" i="53"/>
  <c r="M22" i="53"/>
  <c r="L22" i="53"/>
  <c r="Y20" i="53"/>
  <c r="P20" i="53"/>
  <c r="O20" i="53"/>
  <c r="N20" i="53"/>
  <c r="M20" i="53"/>
  <c r="L20" i="53"/>
  <c r="AA19" i="53"/>
  <c r="W19" i="53"/>
  <c r="Y19" i="53"/>
  <c r="P19" i="53"/>
  <c r="O19" i="53"/>
  <c r="N19" i="53"/>
  <c r="M19" i="53"/>
  <c r="L19" i="53"/>
  <c r="Z17" i="53"/>
  <c r="AA17" i="53"/>
  <c r="X17" i="53"/>
  <c r="P17" i="53"/>
  <c r="O17" i="53"/>
  <c r="N17" i="53"/>
  <c r="M17" i="53"/>
  <c r="L17" i="53"/>
  <c r="Z16" i="53"/>
  <c r="AA16" i="53"/>
  <c r="W16" i="53"/>
  <c r="X16" i="53"/>
  <c r="P16" i="53"/>
  <c r="O16" i="53"/>
  <c r="N16" i="53"/>
  <c r="M16" i="53"/>
  <c r="L16" i="53"/>
  <c r="U28" i="53"/>
  <c r="R28" i="53"/>
  <c r="Y14" i="53"/>
  <c r="P14" i="53"/>
  <c r="O14" i="53"/>
  <c r="N14" i="53"/>
  <c r="M14" i="53"/>
  <c r="L14" i="53"/>
  <c r="X13" i="53"/>
  <c r="AA13" i="53"/>
  <c r="R27" i="53"/>
  <c r="P13" i="53"/>
  <c r="O13" i="53"/>
  <c r="N13" i="53"/>
  <c r="M13" i="53"/>
  <c r="L13" i="53"/>
  <c r="AF28" i="52"/>
  <c r="AE28" i="52"/>
  <c r="AD28" i="52"/>
  <c r="AC28" i="52"/>
  <c r="AB28" i="52"/>
  <c r="V28" i="52"/>
  <c r="U28" i="52"/>
  <c r="T28" i="52"/>
  <c r="S28" i="52"/>
  <c r="R28" i="52"/>
  <c r="Q28" i="52"/>
  <c r="AA28" i="52" s="1"/>
  <c r="K28" i="52"/>
  <c r="J28" i="52"/>
  <c r="I28" i="52"/>
  <c r="H28" i="52"/>
  <c r="G28" i="52"/>
  <c r="F28" i="52"/>
  <c r="AF27" i="52"/>
  <c r="AE27" i="52"/>
  <c r="AD27" i="52"/>
  <c r="AC27" i="52"/>
  <c r="AB27" i="52"/>
  <c r="V27" i="52"/>
  <c r="U27" i="52"/>
  <c r="T27" i="52"/>
  <c r="S27" i="52"/>
  <c r="R27" i="52"/>
  <c r="Q27" i="52"/>
  <c r="AA27" i="52" s="1"/>
  <c r="K27" i="52"/>
  <c r="J27" i="52"/>
  <c r="I27" i="52"/>
  <c r="H27" i="52"/>
  <c r="G27" i="52"/>
  <c r="F27" i="52"/>
  <c r="N27" i="52" s="1"/>
  <c r="AA26" i="52"/>
  <c r="Z26" i="52"/>
  <c r="Y26" i="52"/>
  <c r="X26" i="52"/>
  <c r="W26" i="52"/>
  <c r="P26" i="52"/>
  <c r="O26" i="52"/>
  <c r="N26" i="52"/>
  <c r="M26" i="52"/>
  <c r="L26" i="52"/>
  <c r="AA25" i="52"/>
  <c r="Z25" i="52"/>
  <c r="Y25" i="52"/>
  <c r="X25" i="52"/>
  <c r="W25" i="52"/>
  <c r="P25" i="52"/>
  <c r="O25" i="52"/>
  <c r="N25" i="52"/>
  <c r="M25" i="52"/>
  <c r="L25" i="52"/>
  <c r="AA23" i="52"/>
  <c r="Z23" i="52"/>
  <c r="Y23" i="52"/>
  <c r="X23" i="52"/>
  <c r="W23" i="52"/>
  <c r="P23" i="52"/>
  <c r="O23" i="52"/>
  <c r="N23" i="52"/>
  <c r="M23" i="52"/>
  <c r="L23" i="52"/>
  <c r="AA22" i="52"/>
  <c r="Z22" i="52"/>
  <c r="Y22" i="52"/>
  <c r="X22" i="52"/>
  <c r="W22" i="52"/>
  <c r="P22" i="52"/>
  <c r="O22" i="52"/>
  <c r="N22" i="52"/>
  <c r="M22" i="52"/>
  <c r="L22" i="52"/>
  <c r="AA20" i="52"/>
  <c r="Z20" i="52"/>
  <c r="Y20" i="52"/>
  <c r="X20" i="52"/>
  <c r="W20" i="52"/>
  <c r="P20" i="52"/>
  <c r="O20" i="52"/>
  <c r="N20" i="52"/>
  <c r="M20" i="52"/>
  <c r="L20" i="52"/>
  <c r="AA19" i="52"/>
  <c r="Z19" i="52"/>
  <c r="Y19" i="52"/>
  <c r="X19" i="52"/>
  <c r="W19" i="52"/>
  <c r="P19" i="52"/>
  <c r="O19" i="52"/>
  <c r="N19" i="52"/>
  <c r="M19" i="52"/>
  <c r="L19" i="52"/>
  <c r="AA17" i="52"/>
  <c r="Z17" i="52"/>
  <c r="Y17" i="52"/>
  <c r="X17" i="52"/>
  <c r="W17" i="52"/>
  <c r="P17" i="52"/>
  <c r="O17" i="52"/>
  <c r="N17" i="52"/>
  <c r="M17" i="52"/>
  <c r="L17" i="52"/>
  <c r="AA16" i="52"/>
  <c r="Z16" i="52"/>
  <c r="Y16" i="52"/>
  <c r="X16" i="52"/>
  <c r="W16" i="52"/>
  <c r="P16" i="52"/>
  <c r="O16" i="52"/>
  <c r="N16" i="52"/>
  <c r="M16" i="52"/>
  <c r="L16" i="52"/>
  <c r="AA14" i="52"/>
  <c r="Z14" i="52"/>
  <c r="Y14" i="52"/>
  <c r="X14" i="52"/>
  <c r="W14" i="52"/>
  <c r="P14" i="52"/>
  <c r="O14" i="52"/>
  <c r="N14" i="52"/>
  <c r="M14" i="52"/>
  <c r="L14" i="52"/>
  <c r="AA13" i="52"/>
  <c r="Z13" i="52"/>
  <c r="Y13" i="52"/>
  <c r="X13" i="52"/>
  <c r="W13" i="52"/>
  <c r="P13" i="52"/>
  <c r="O13" i="52"/>
  <c r="N13" i="52"/>
  <c r="M13" i="52"/>
  <c r="L13" i="52"/>
  <c r="F9" i="52"/>
  <c r="AF28" i="51"/>
  <c r="AE28" i="51"/>
  <c r="AD28" i="51"/>
  <c r="AC28" i="51"/>
  <c r="AB28" i="51"/>
  <c r="K28" i="51"/>
  <c r="J28" i="51"/>
  <c r="I28" i="51"/>
  <c r="H28" i="51"/>
  <c r="G28" i="51"/>
  <c r="F28" i="51"/>
  <c r="M28" i="51" s="1"/>
  <c r="AF27" i="51"/>
  <c r="AE27" i="51"/>
  <c r="AD27" i="51"/>
  <c r="AC27" i="51"/>
  <c r="AB27" i="51"/>
  <c r="V27" i="51"/>
  <c r="K27" i="51"/>
  <c r="J27" i="51"/>
  <c r="I27" i="51"/>
  <c r="H27" i="51"/>
  <c r="G27" i="51"/>
  <c r="F27" i="51"/>
  <c r="P26" i="51"/>
  <c r="O26" i="51"/>
  <c r="N26" i="51"/>
  <c r="M26" i="51"/>
  <c r="L26" i="51"/>
  <c r="Z25" i="51"/>
  <c r="P25" i="51"/>
  <c r="O25" i="51"/>
  <c r="N25" i="51"/>
  <c r="M25" i="51"/>
  <c r="L25" i="51"/>
  <c r="W23" i="51"/>
  <c r="P23" i="51"/>
  <c r="O23" i="51"/>
  <c r="N23" i="51"/>
  <c r="M23" i="51"/>
  <c r="L23" i="51"/>
  <c r="Z22" i="51"/>
  <c r="P22" i="51"/>
  <c r="O22" i="51"/>
  <c r="N22" i="51"/>
  <c r="M22" i="51"/>
  <c r="L22" i="51"/>
  <c r="W20" i="51"/>
  <c r="P20" i="51"/>
  <c r="O20" i="51"/>
  <c r="N20" i="51"/>
  <c r="M20" i="51"/>
  <c r="L20" i="51"/>
  <c r="Z19" i="51"/>
  <c r="P19" i="51"/>
  <c r="O19" i="51"/>
  <c r="N19" i="51"/>
  <c r="M19" i="51"/>
  <c r="L19" i="51"/>
  <c r="W17" i="51"/>
  <c r="P17" i="51"/>
  <c r="O17" i="51"/>
  <c r="N17" i="51"/>
  <c r="M17" i="51"/>
  <c r="L17" i="51"/>
  <c r="Z16" i="51"/>
  <c r="P16" i="51"/>
  <c r="O16" i="51"/>
  <c r="N16" i="51"/>
  <c r="M16" i="51"/>
  <c r="L16" i="51"/>
  <c r="W14" i="51"/>
  <c r="V28" i="51"/>
  <c r="U28" i="51"/>
  <c r="T28" i="51"/>
  <c r="S28" i="51"/>
  <c r="R28" i="51"/>
  <c r="Q28" i="51"/>
  <c r="P14" i="51"/>
  <c r="O14" i="51"/>
  <c r="N14" i="51"/>
  <c r="M14" i="51"/>
  <c r="L14" i="51"/>
  <c r="U27" i="51"/>
  <c r="T27" i="51"/>
  <c r="S27" i="51"/>
  <c r="R27" i="51"/>
  <c r="Z13" i="51"/>
  <c r="P13" i="51"/>
  <c r="O13" i="51"/>
  <c r="N13" i="51"/>
  <c r="M13" i="51"/>
  <c r="L13" i="51"/>
  <c r="X27" i="54" l="1"/>
  <c r="Y27" i="54"/>
  <c r="Z27" i="54"/>
  <c r="W27" i="54"/>
  <c r="W28" i="52"/>
  <c r="P28" i="52"/>
  <c r="L27" i="51"/>
  <c r="Z17" i="51"/>
  <c r="Z20" i="51"/>
  <c r="Z23" i="51"/>
  <c r="Z26" i="51"/>
  <c r="L28" i="51"/>
  <c r="W13" i="51"/>
  <c r="W16" i="51"/>
  <c r="W19" i="51"/>
  <c r="W22" i="51"/>
  <c r="W25" i="51"/>
  <c r="P28" i="51"/>
  <c r="M27" i="52"/>
  <c r="W27" i="52"/>
  <c r="O27" i="52"/>
  <c r="X28" i="52"/>
  <c r="L28" i="52"/>
  <c r="Z28" i="52"/>
  <c r="Y13" i="53"/>
  <c r="T28" i="53"/>
  <c r="W17" i="53"/>
  <c r="Z20" i="53"/>
  <c r="AA23" i="53"/>
  <c r="Q28" i="53"/>
  <c r="Z28" i="53" s="1"/>
  <c r="S28" i="53"/>
  <c r="S27" i="53"/>
  <c r="AA14" i="53"/>
  <c r="Y16" i="53"/>
  <c r="X19" i="53"/>
  <c r="W20" i="53"/>
  <c r="AA26" i="53"/>
  <c r="T27" i="53"/>
  <c r="X14" i="53"/>
  <c r="Z19" i="53"/>
  <c r="AA22" i="53"/>
  <c r="Y23" i="53"/>
  <c r="Z26" i="53"/>
  <c r="V27" i="53"/>
  <c r="U27" i="53"/>
  <c r="Z14" i="53"/>
  <c r="X22" i="53"/>
  <c r="M27" i="53"/>
  <c r="O28" i="53"/>
  <c r="AA20" i="53"/>
  <c r="Y22" i="53"/>
  <c r="Z13" i="53"/>
  <c r="Y17" i="53"/>
  <c r="X20" i="53"/>
  <c r="W22" i="53"/>
  <c r="Z25" i="53"/>
  <c r="X26" i="53"/>
  <c r="M28" i="53"/>
  <c r="O27" i="53"/>
  <c r="L28" i="53"/>
  <c r="P27" i="53"/>
  <c r="W13" i="53"/>
  <c r="W14" i="53"/>
  <c r="W26" i="53"/>
  <c r="Q27" i="53"/>
  <c r="N28" i="53"/>
  <c r="V28" i="53"/>
  <c r="L27" i="53"/>
  <c r="P27" i="52"/>
  <c r="X27" i="52"/>
  <c r="M28" i="52"/>
  <c r="Y27" i="52"/>
  <c r="N28" i="52"/>
  <c r="Z27" i="52"/>
  <c r="O28" i="52"/>
  <c r="L27" i="52"/>
  <c r="Y28" i="52"/>
  <c r="Y28" i="51"/>
  <c r="X28" i="51"/>
  <c r="W28" i="51"/>
  <c r="Z28" i="51"/>
  <c r="AA28" i="51"/>
  <c r="AA13" i="51"/>
  <c r="AA14" i="51"/>
  <c r="AA16" i="51"/>
  <c r="AA17" i="51"/>
  <c r="AA19" i="51"/>
  <c r="AA20" i="51"/>
  <c r="AA22" i="51"/>
  <c r="AA23" i="51"/>
  <c r="AA25" i="51"/>
  <c r="AA26" i="51"/>
  <c r="M27" i="51"/>
  <c r="O27" i="51"/>
  <c r="P27" i="51"/>
  <c r="W26" i="51"/>
  <c r="Q27" i="51"/>
  <c r="N28" i="51"/>
  <c r="X13" i="51"/>
  <c r="X14" i="51"/>
  <c r="X16" i="51"/>
  <c r="X17" i="51"/>
  <c r="X19" i="51"/>
  <c r="X20" i="51"/>
  <c r="X22" i="51"/>
  <c r="X23" i="51"/>
  <c r="X25" i="51"/>
  <c r="X26" i="51"/>
  <c r="O28" i="51"/>
  <c r="N27" i="51"/>
  <c r="Y13" i="51"/>
  <c r="Y14" i="51"/>
  <c r="Y16" i="51"/>
  <c r="Y17" i="51"/>
  <c r="Y19" i="51"/>
  <c r="Y20" i="51"/>
  <c r="Y22" i="51"/>
  <c r="Y23" i="51"/>
  <c r="Y25" i="51"/>
  <c r="Y26" i="51"/>
  <c r="Z14" i="51"/>
  <c r="Y28" i="53" l="1"/>
  <c r="X28" i="53"/>
  <c r="W28" i="53"/>
  <c r="AA28" i="53"/>
  <c r="AA27" i="53"/>
  <c r="Z27" i="53"/>
  <c r="Y27" i="53"/>
  <c r="X27" i="53"/>
  <c r="W27" i="53"/>
  <c r="AA27" i="51"/>
  <c r="Z27" i="51"/>
  <c r="Y27" i="51"/>
  <c r="X27" i="51"/>
  <c r="W27" i="51"/>
  <c r="AF28" i="48" l="1"/>
  <c r="AE28" i="48"/>
  <c r="AD28" i="48"/>
  <c r="AC28" i="48"/>
  <c r="AB28" i="48"/>
  <c r="K28" i="48"/>
  <c r="J28" i="48"/>
  <c r="I28" i="48"/>
  <c r="H28" i="48"/>
  <c r="G28" i="48"/>
  <c r="F28" i="48"/>
  <c r="AF27" i="48"/>
  <c r="AE27" i="48"/>
  <c r="AD27" i="48"/>
  <c r="AC27" i="48"/>
  <c r="AB27" i="48"/>
  <c r="M27" i="48"/>
  <c r="K27" i="48"/>
  <c r="J27" i="48"/>
  <c r="I27" i="48"/>
  <c r="H27" i="48"/>
  <c r="G27" i="48"/>
  <c r="F27" i="48"/>
  <c r="L27" i="48" s="1"/>
  <c r="W26" i="48"/>
  <c r="V26" i="48"/>
  <c r="U26" i="48"/>
  <c r="T26" i="48"/>
  <c r="S26" i="48"/>
  <c r="R26" i="48"/>
  <c r="Q26" i="48"/>
  <c r="AA26" i="48" s="1"/>
  <c r="P26" i="48"/>
  <c r="O26" i="48"/>
  <c r="N26" i="48"/>
  <c r="M26" i="48"/>
  <c r="L26" i="48"/>
  <c r="V25" i="48"/>
  <c r="U25" i="48"/>
  <c r="T25" i="48"/>
  <c r="S25" i="48"/>
  <c r="X25" i="48" s="1"/>
  <c r="R25" i="48"/>
  <c r="Q25" i="48"/>
  <c r="Z25" i="48" s="1"/>
  <c r="P25" i="48"/>
  <c r="O25" i="48"/>
  <c r="N25" i="48"/>
  <c r="M25" i="48"/>
  <c r="L25" i="48"/>
  <c r="W23" i="48"/>
  <c r="V23" i="48"/>
  <c r="AA23" i="48" s="1"/>
  <c r="U23" i="48"/>
  <c r="T23" i="48"/>
  <c r="S23" i="48"/>
  <c r="R23" i="48"/>
  <c r="Q23" i="48"/>
  <c r="Z23" i="48" s="1"/>
  <c r="P23" i="48"/>
  <c r="O23" i="48"/>
  <c r="N23" i="48"/>
  <c r="M23" i="48"/>
  <c r="L23" i="48"/>
  <c r="V22" i="48"/>
  <c r="U22" i="48"/>
  <c r="T22" i="48"/>
  <c r="S22" i="48"/>
  <c r="X22" i="48" s="1"/>
  <c r="R22" i="48"/>
  <c r="Q22" i="48"/>
  <c r="AA22" i="48" s="1"/>
  <c r="P22" i="48"/>
  <c r="O22" i="48"/>
  <c r="N22" i="48"/>
  <c r="M22" i="48"/>
  <c r="L22" i="48"/>
  <c r="V20" i="48"/>
  <c r="U20" i="48"/>
  <c r="T20" i="48"/>
  <c r="S20" i="48"/>
  <c r="R20" i="48"/>
  <c r="Q20" i="48"/>
  <c r="Z20" i="48" s="1"/>
  <c r="P20" i="48"/>
  <c r="O20" i="48"/>
  <c r="N20" i="48"/>
  <c r="M20" i="48"/>
  <c r="L20" i="48"/>
  <c r="W19" i="48"/>
  <c r="V19" i="48"/>
  <c r="AA19" i="48" s="1"/>
  <c r="U19" i="48"/>
  <c r="T19" i="48"/>
  <c r="S19" i="48"/>
  <c r="X19" i="48" s="1"/>
  <c r="R19" i="48"/>
  <c r="Q19" i="48"/>
  <c r="P19" i="48"/>
  <c r="O19" i="48"/>
  <c r="N19" i="48"/>
  <c r="M19" i="48"/>
  <c r="L19" i="48"/>
  <c r="AA17" i="48"/>
  <c r="V17" i="48"/>
  <c r="U17" i="48"/>
  <c r="T17" i="48"/>
  <c r="S17" i="48"/>
  <c r="X17" i="48" s="1"/>
  <c r="R17" i="48"/>
  <c r="Q17" i="48"/>
  <c r="W17" i="48" s="1"/>
  <c r="P17" i="48"/>
  <c r="O17" i="48"/>
  <c r="N17" i="48"/>
  <c r="M17" i="48"/>
  <c r="L17" i="48"/>
  <c r="AA16" i="48"/>
  <c r="V16" i="48"/>
  <c r="U16" i="48"/>
  <c r="T16" i="48"/>
  <c r="S16" i="48"/>
  <c r="R16" i="48"/>
  <c r="W16" i="48" s="1"/>
  <c r="Q16" i="48"/>
  <c r="Z16" i="48" s="1"/>
  <c r="P16" i="48"/>
  <c r="O16" i="48"/>
  <c r="N16" i="48"/>
  <c r="M16" i="48"/>
  <c r="L16" i="48"/>
  <c r="W14" i="48"/>
  <c r="V14" i="48"/>
  <c r="V28" i="48" s="1"/>
  <c r="U14" i="48"/>
  <c r="U28" i="48" s="1"/>
  <c r="T14" i="48"/>
  <c r="T28" i="48" s="1"/>
  <c r="S14" i="48"/>
  <c r="R14" i="48"/>
  <c r="R28" i="48" s="1"/>
  <c r="Q14" i="48"/>
  <c r="AA14" i="48" s="1"/>
  <c r="P14" i="48"/>
  <c r="O14" i="48"/>
  <c r="N14" i="48"/>
  <c r="M14" i="48"/>
  <c r="L14" i="48"/>
  <c r="V13" i="48"/>
  <c r="V27" i="48" s="1"/>
  <c r="U13" i="48"/>
  <c r="U27" i="48" s="1"/>
  <c r="T13" i="48"/>
  <c r="S13" i="48"/>
  <c r="S27" i="48" s="1"/>
  <c r="R13" i="48"/>
  <c r="R27" i="48" s="1"/>
  <c r="Q13" i="48"/>
  <c r="Z13" i="48" s="1"/>
  <c r="P13" i="48"/>
  <c r="O13" i="48"/>
  <c r="N13" i="48"/>
  <c r="M13" i="48"/>
  <c r="L13" i="48"/>
  <c r="Q9" i="48"/>
  <c r="X16" i="48" l="1"/>
  <c r="Z19" i="48"/>
  <c r="W22" i="48"/>
  <c r="Q27" i="48"/>
  <c r="AA27" i="48" s="1"/>
  <c r="P28" i="48"/>
  <c r="X23" i="48"/>
  <c r="Z26" i="48"/>
  <c r="T27" i="48"/>
  <c r="Y27" i="48" s="1"/>
  <c r="X20" i="48"/>
  <c r="Q28" i="48"/>
  <c r="W13" i="48"/>
  <c r="Z22" i="48"/>
  <c r="W25" i="48"/>
  <c r="AA13" i="48"/>
  <c r="X14" i="48"/>
  <c r="Z17" i="48"/>
  <c r="W20" i="48"/>
  <c r="AA25" i="48"/>
  <c r="AA20" i="48"/>
  <c r="Z28" i="48"/>
  <c r="Y28" i="48"/>
  <c r="W28" i="48"/>
  <c r="AA28" i="48"/>
  <c r="N27" i="48"/>
  <c r="O27" i="48"/>
  <c r="W27" i="48"/>
  <c r="L28" i="48"/>
  <c r="S28" i="48"/>
  <c r="X28" i="48" s="1"/>
  <c r="P27" i="48"/>
  <c r="X27" i="48"/>
  <c r="M28" i="48"/>
  <c r="N28" i="48"/>
  <c r="X13" i="48"/>
  <c r="X26" i="48"/>
  <c r="Z27" i="48"/>
  <c r="O28" i="48"/>
  <c r="Y13" i="48"/>
  <c r="Y14" i="48"/>
  <c r="Y16" i="48"/>
  <c r="Y17" i="48"/>
  <c r="Y19" i="48"/>
  <c r="Y20" i="48"/>
  <c r="Y22" i="48"/>
  <c r="Y23" i="48"/>
  <c r="Y25" i="48"/>
  <c r="Y26" i="48"/>
  <c r="Z14" i="48"/>
  <c r="AA28" i="46" l="1"/>
  <c r="Z28" i="46"/>
  <c r="Y28" i="46"/>
  <c r="X28" i="46"/>
  <c r="J28" i="46"/>
  <c r="I28" i="46"/>
  <c r="H28" i="46"/>
  <c r="G28" i="46"/>
  <c r="F28" i="46"/>
  <c r="M28" i="46" s="1"/>
  <c r="AA27" i="46"/>
  <c r="Z27" i="46"/>
  <c r="Y27" i="46"/>
  <c r="X27" i="46"/>
  <c r="J27" i="46"/>
  <c r="I27" i="46"/>
  <c r="M27" i="46" s="1"/>
  <c r="H27" i="46"/>
  <c r="L27" i="46" s="1"/>
  <c r="G27" i="46"/>
  <c r="K27" i="46" s="1"/>
  <c r="F27" i="46"/>
  <c r="V26" i="46"/>
  <c r="N26" i="46"/>
  <c r="M26" i="46"/>
  <c r="L26" i="46"/>
  <c r="K26" i="46"/>
  <c r="T25" i="46"/>
  <c r="V25" i="46"/>
  <c r="N25" i="46"/>
  <c r="M25" i="46"/>
  <c r="L25" i="46"/>
  <c r="K25" i="46"/>
  <c r="N23" i="46"/>
  <c r="M23" i="46"/>
  <c r="L23" i="46"/>
  <c r="K23" i="46"/>
  <c r="W22" i="46"/>
  <c r="N22" i="46"/>
  <c r="M22" i="46"/>
  <c r="L22" i="46"/>
  <c r="K22" i="46"/>
  <c r="W20" i="46"/>
  <c r="N20" i="46"/>
  <c r="M20" i="46"/>
  <c r="L20" i="46"/>
  <c r="K20" i="46"/>
  <c r="N19" i="46"/>
  <c r="M19" i="46"/>
  <c r="L19" i="46"/>
  <c r="K19" i="46"/>
  <c r="T17" i="46"/>
  <c r="N17" i="46"/>
  <c r="M17" i="46"/>
  <c r="L17" i="46"/>
  <c r="K17" i="46"/>
  <c r="N16" i="46"/>
  <c r="M16" i="46"/>
  <c r="L16" i="46"/>
  <c r="K16" i="46"/>
  <c r="T14" i="46"/>
  <c r="N14" i="46"/>
  <c r="M14" i="46"/>
  <c r="L14" i="46"/>
  <c r="K14" i="46"/>
  <c r="Q27" i="46"/>
  <c r="T13" i="46"/>
  <c r="N13" i="46"/>
  <c r="M13" i="46"/>
  <c r="L13" i="46"/>
  <c r="K13" i="46"/>
  <c r="R27" i="46" l="1"/>
  <c r="P28" i="46"/>
  <c r="U20" i="46"/>
  <c r="T22" i="46"/>
  <c r="U26" i="46"/>
  <c r="S27" i="46"/>
  <c r="Q28" i="46"/>
  <c r="V20" i="46"/>
  <c r="R28" i="46"/>
  <c r="W16" i="46"/>
  <c r="P27" i="46"/>
  <c r="W25" i="46"/>
  <c r="U14" i="46"/>
  <c r="U16" i="46"/>
  <c r="U22" i="46"/>
  <c r="N27" i="46"/>
  <c r="W23" i="46"/>
  <c r="S28" i="46"/>
  <c r="W17" i="46"/>
  <c r="W13" i="46"/>
  <c r="V14" i="46"/>
  <c r="V19" i="46"/>
  <c r="V22" i="46"/>
  <c r="T26" i="46"/>
  <c r="U17" i="46"/>
  <c r="O28" i="46"/>
  <c r="W19" i="46"/>
  <c r="W14" i="46"/>
  <c r="W26" i="46"/>
  <c r="U13" i="46"/>
  <c r="V17" i="46"/>
  <c r="T20" i="46"/>
  <c r="U25" i="46"/>
  <c r="V13" i="46"/>
  <c r="T16" i="46"/>
  <c r="V16" i="46"/>
  <c r="T19" i="46"/>
  <c r="U23" i="46"/>
  <c r="K28" i="46"/>
  <c r="N28" i="46"/>
  <c r="O27" i="46"/>
  <c r="T23" i="46"/>
  <c r="U19" i="46"/>
  <c r="V23" i="46"/>
  <c r="L28" i="46"/>
  <c r="AA28" i="45"/>
  <c r="Z28" i="45"/>
  <c r="Y28" i="45"/>
  <c r="X28" i="45"/>
  <c r="J28" i="45"/>
  <c r="I28" i="45"/>
  <c r="H28" i="45"/>
  <c r="G28" i="45"/>
  <c r="F28" i="45"/>
  <c r="AA27" i="45"/>
  <c r="Z27" i="45"/>
  <c r="Y27" i="45"/>
  <c r="X27" i="45"/>
  <c r="L27" i="45"/>
  <c r="K27" i="45"/>
  <c r="J27" i="45"/>
  <c r="I27" i="45"/>
  <c r="H27" i="45"/>
  <c r="G27" i="45"/>
  <c r="F27" i="45"/>
  <c r="T26" i="45"/>
  <c r="V26" i="45"/>
  <c r="N26" i="45"/>
  <c r="M26" i="45"/>
  <c r="L26" i="45"/>
  <c r="K26" i="45"/>
  <c r="W25" i="45"/>
  <c r="N25" i="45"/>
  <c r="M25" i="45"/>
  <c r="L25" i="45"/>
  <c r="K25" i="45"/>
  <c r="W23" i="45"/>
  <c r="N23" i="45"/>
  <c r="M23" i="45"/>
  <c r="L23" i="45"/>
  <c r="K23" i="45"/>
  <c r="V22" i="45"/>
  <c r="T22" i="45"/>
  <c r="U22" i="45"/>
  <c r="N22" i="45"/>
  <c r="M22" i="45"/>
  <c r="L22" i="45"/>
  <c r="K22" i="45"/>
  <c r="N20" i="45"/>
  <c r="M20" i="45"/>
  <c r="L20" i="45"/>
  <c r="K20" i="45"/>
  <c r="V19" i="45"/>
  <c r="N19" i="45"/>
  <c r="M19" i="45"/>
  <c r="L19" i="45"/>
  <c r="K19" i="45"/>
  <c r="W17" i="45"/>
  <c r="N17" i="45"/>
  <c r="M17" i="45"/>
  <c r="L17" i="45"/>
  <c r="K17" i="45"/>
  <c r="W16" i="45"/>
  <c r="N16" i="45"/>
  <c r="M16" i="45"/>
  <c r="L16" i="45"/>
  <c r="K16" i="45"/>
  <c r="T14" i="45"/>
  <c r="R28" i="45"/>
  <c r="V14" i="45"/>
  <c r="N14" i="45"/>
  <c r="M14" i="45"/>
  <c r="L14" i="45"/>
  <c r="K14" i="45"/>
  <c r="S27" i="45"/>
  <c r="W13" i="45"/>
  <c r="N13" i="45"/>
  <c r="M13" i="45"/>
  <c r="L13" i="45"/>
  <c r="K13" i="45"/>
  <c r="W27" i="46" l="1"/>
  <c r="V27" i="46"/>
  <c r="U27" i="46"/>
  <c r="T27" i="46"/>
  <c r="U28" i="46"/>
  <c r="T28" i="46"/>
  <c r="V28" i="46"/>
  <c r="W28" i="46"/>
  <c r="S28" i="45"/>
  <c r="U14" i="45"/>
  <c r="U26" i="45"/>
  <c r="P27" i="45"/>
  <c r="W14" i="45"/>
  <c r="U17" i="45"/>
  <c r="W26" i="45"/>
  <c r="N27" i="45"/>
  <c r="Q27" i="45"/>
  <c r="P28" i="45"/>
  <c r="V16" i="45"/>
  <c r="V17" i="45"/>
  <c r="W20" i="45"/>
  <c r="R27" i="45"/>
  <c r="Q28" i="45"/>
  <c r="W22" i="45"/>
  <c r="U23" i="45"/>
  <c r="T17" i="45"/>
  <c r="M28" i="45"/>
  <c r="N28" i="45"/>
  <c r="T13" i="45"/>
  <c r="T25" i="45"/>
  <c r="M27" i="45"/>
  <c r="O28" i="45"/>
  <c r="W19" i="45"/>
  <c r="U25" i="45"/>
  <c r="U20" i="45"/>
  <c r="V25" i="45"/>
  <c r="O27" i="45"/>
  <c r="U13" i="45"/>
  <c r="T20" i="45"/>
  <c r="V13" i="45"/>
  <c r="T16" i="45"/>
  <c r="U16" i="45"/>
  <c r="V20" i="45"/>
  <c r="T23" i="45"/>
  <c r="K28" i="45"/>
  <c r="T19" i="45"/>
  <c r="U19" i="45"/>
  <c r="V23" i="45"/>
  <c r="L28" i="45"/>
  <c r="AA28" i="44"/>
  <c r="Z28" i="44"/>
  <c r="Y28" i="44"/>
  <c r="X28" i="44"/>
  <c r="J28" i="44"/>
  <c r="I28" i="44"/>
  <c r="H28" i="44"/>
  <c r="G28" i="44"/>
  <c r="F28" i="44"/>
  <c r="AA27" i="44"/>
  <c r="Z27" i="44"/>
  <c r="Y27" i="44"/>
  <c r="X27" i="44"/>
  <c r="J27" i="44"/>
  <c r="I27" i="44"/>
  <c r="H27" i="44"/>
  <c r="L27" i="44" s="1"/>
  <c r="G27" i="44"/>
  <c r="F27" i="44"/>
  <c r="K27" i="44" s="1"/>
  <c r="U26" i="44"/>
  <c r="V26" i="44"/>
  <c r="T26" i="44"/>
  <c r="N26" i="44"/>
  <c r="M26" i="44"/>
  <c r="L26" i="44"/>
  <c r="K26" i="44"/>
  <c r="V25" i="44"/>
  <c r="U25" i="44"/>
  <c r="N25" i="44"/>
  <c r="M25" i="44"/>
  <c r="L25" i="44"/>
  <c r="K25" i="44"/>
  <c r="W23" i="44"/>
  <c r="N23" i="44"/>
  <c r="M23" i="44"/>
  <c r="L23" i="44"/>
  <c r="K23" i="44"/>
  <c r="U22" i="44"/>
  <c r="W22" i="44"/>
  <c r="N22" i="44"/>
  <c r="M22" i="44"/>
  <c r="L22" i="44"/>
  <c r="K22" i="44"/>
  <c r="V20" i="44"/>
  <c r="N20" i="44"/>
  <c r="M20" i="44"/>
  <c r="L20" i="44"/>
  <c r="K20" i="44"/>
  <c r="T19" i="44"/>
  <c r="N19" i="44"/>
  <c r="M19" i="44"/>
  <c r="L19" i="44"/>
  <c r="K19" i="44"/>
  <c r="N17" i="44"/>
  <c r="M17" i="44"/>
  <c r="L17" i="44"/>
  <c r="K17" i="44"/>
  <c r="W16" i="44"/>
  <c r="N16" i="44"/>
  <c r="M16" i="44"/>
  <c r="L16" i="44"/>
  <c r="K16" i="44"/>
  <c r="V14" i="44"/>
  <c r="Q28" i="44"/>
  <c r="T14" i="44"/>
  <c r="N14" i="44"/>
  <c r="M14" i="44"/>
  <c r="L14" i="44"/>
  <c r="K14" i="44"/>
  <c r="R27" i="44"/>
  <c r="P27" i="44"/>
  <c r="N13" i="44"/>
  <c r="M13" i="44"/>
  <c r="L13" i="44"/>
  <c r="K13" i="44"/>
  <c r="U28" i="45" l="1"/>
  <c r="T28" i="45"/>
  <c r="V28" i="45"/>
  <c r="W28" i="45"/>
  <c r="W27" i="45"/>
  <c r="V27" i="45"/>
  <c r="U27" i="45"/>
  <c r="T27" i="45"/>
  <c r="W17" i="44"/>
  <c r="S28" i="44"/>
  <c r="V22" i="44"/>
  <c r="W20" i="44"/>
  <c r="W14" i="44"/>
  <c r="W25" i="44"/>
  <c r="N27" i="44"/>
  <c r="U14" i="44"/>
  <c r="W13" i="44"/>
  <c r="U17" i="44"/>
  <c r="V19" i="44"/>
  <c r="Q27" i="44"/>
  <c r="P28" i="44"/>
  <c r="V16" i="44"/>
  <c r="V17" i="44"/>
  <c r="T22" i="44"/>
  <c r="W26" i="44"/>
  <c r="S27" i="44"/>
  <c r="R28" i="44"/>
  <c r="T17" i="44"/>
  <c r="M28" i="44"/>
  <c r="W19" i="44"/>
  <c r="T25" i="44"/>
  <c r="M27" i="44"/>
  <c r="O28" i="44"/>
  <c r="N28" i="44"/>
  <c r="U13" i="44"/>
  <c r="T20" i="44"/>
  <c r="V13" i="44"/>
  <c r="T16" i="44"/>
  <c r="O27" i="44"/>
  <c r="T13" i="44"/>
  <c r="U20" i="44"/>
  <c r="U16" i="44"/>
  <c r="T23" i="44"/>
  <c r="U23" i="44"/>
  <c r="K28" i="44"/>
  <c r="U19" i="44"/>
  <c r="V23" i="44"/>
  <c r="L28" i="44"/>
  <c r="AA28" i="42"/>
  <c r="Z28" i="42"/>
  <c r="Y28" i="42"/>
  <c r="X28" i="42"/>
  <c r="J28" i="42"/>
  <c r="I28" i="42"/>
  <c r="H28" i="42"/>
  <c r="G28" i="42"/>
  <c r="F28" i="42"/>
  <c r="M28" i="42" s="1"/>
  <c r="AA27" i="42"/>
  <c r="Z27" i="42"/>
  <c r="Y27" i="42"/>
  <c r="X27" i="42"/>
  <c r="L27" i="42"/>
  <c r="K27" i="42"/>
  <c r="J27" i="42"/>
  <c r="I27" i="42"/>
  <c r="M27" i="42" s="1"/>
  <c r="H27" i="42"/>
  <c r="G27" i="42"/>
  <c r="F27" i="42"/>
  <c r="V26" i="42"/>
  <c r="N26" i="42"/>
  <c r="M26" i="42"/>
  <c r="L26" i="42"/>
  <c r="K26" i="42"/>
  <c r="U25" i="42"/>
  <c r="W25" i="42"/>
  <c r="N25" i="42"/>
  <c r="M25" i="42"/>
  <c r="L25" i="42"/>
  <c r="K25" i="42"/>
  <c r="U23" i="42"/>
  <c r="N23" i="42"/>
  <c r="M23" i="42"/>
  <c r="L23" i="42"/>
  <c r="K23" i="42"/>
  <c r="W22" i="42"/>
  <c r="N22" i="42"/>
  <c r="M22" i="42"/>
  <c r="L22" i="42"/>
  <c r="K22" i="42"/>
  <c r="W20" i="42"/>
  <c r="N20" i="42"/>
  <c r="M20" i="42"/>
  <c r="L20" i="42"/>
  <c r="K20" i="42"/>
  <c r="T19" i="42"/>
  <c r="N19" i="42"/>
  <c r="M19" i="42"/>
  <c r="L19" i="42"/>
  <c r="K19" i="42"/>
  <c r="T17" i="42"/>
  <c r="N17" i="42"/>
  <c r="M17" i="42"/>
  <c r="L17" i="42"/>
  <c r="K17" i="42"/>
  <c r="N16" i="42"/>
  <c r="M16" i="42"/>
  <c r="L16" i="42"/>
  <c r="K16" i="42"/>
  <c r="R28" i="42"/>
  <c r="U14" i="42"/>
  <c r="N14" i="42"/>
  <c r="M14" i="42"/>
  <c r="L14" i="42"/>
  <c r="K14" i="42"/>
  <c r="S27" i="42"/>
  <c r="P27" i="42"/>
  <c r="N13" i="42"/>
  <c r="M13" i="42"/>
  <c r="L13" i="42"/>
  <c r="K13" i="42"/>
  <c r="U28" i="44" l="1"/>
  <c r="T28" i="44"/>
  <c r="W28" i="44"/>
  <c r="V28" i="44"/>
  <c r="W27" i="44"/>
  <c r="V27" i="44"/>
  <c r="U27" i="44"/>
  <c r="T27" i="44"/>
  <c r="R27" i="42"/>
  <c r="Q28" i="42"/>
  <c r="W16" i="42"/>
  <c r="Q27" i="42"/>
  <c r="S28" i="42"/>
  <c r="W17" i="42"/>
  <c r="V22" i="42"/>
  <c r="W23" i="42"/>
  <c r="V14" i="42"/>
  <c r="N27" i="42"/>
  <c r="U17" i="42"/>
  <c r="V19" i="42"/>
  <c r="T22" i="42"/>
  <c r="P28" i="42"/>
  <c r="W13" i="42"/>
  <c r="V16" i="42"/>
  <c r="V17" i="42"/>
  <c r="U22" i="42"/>
  <c r="T25" i="42"/>
  <c r="U26" i="42"/>
  <c r="W19" i="42"/>
  <c r="N28" i="42"/>
  <c r="O28" i="42"/>
  <c r="W14" i="42"/>
  <c r="U20" i="42"/>
  <c r="V25" i="42"/>
  <c r="O27" i="42"/>
  <c r="T13" i="42"/>
  <c r="W26" i="42"/>
  <c r="U13" i="42"/>
  <c r="T20" i="42"/>
  <c r="V13" i="42"/>
  <c r="T16" i="42"/>
  <c r="U16" i="42"/>
  <c r="V20" i="42"/>
  <c r="T23" i="42"/>
  <c r="K28" i="42"/>
  <c r="T14" i="42"/>
  <c r="U19" i="42"/>
  <c r="V23" i="42"/>
  <c r="T26" i="42"/>
  <c r="L28" i="42"/>
  <c r="Y31" i="33"/>
  <c r="X31" i="33"/>
  <c r="S31" i="33"/>
  <c r="R31" i="33"/>
  <c r="Q31" i="33"/>
  <c r="P31" i="33"/>
  <c r="O31" i="33"/>
  <c r="W31" i="33" s="1"/>
  <c r="M31" i="33"/>
  <c r="L31" i="33"/>
  <c r="J31" i="33"/>
  <c r="I31" i="33"/>
  <c r="H31" i="33"/>
  <c r="G31" i="33"/>
  <c r="F31" i="33"/>
  <c r="K31" i="33" s="1"/>
  <c r="Z30" i="33"/>
  <c r="Y30" i="33"/>
  <c r="X30" i="33"/>
  <c r="U30" i="33"/>
  <c r="T30" i="33"/>
  <c r="S30" i="33"/>
  <c r="R30" i="33"/>
  <c r="V30" i="33" s="1"/>
  <c r="Q30" i="33"/>
  <c r="P30" i="33"/>
  <c r="O30" i="33"/>
  <c r="W30" i="33" s="1"/>
  <c r="M30" i="33"/>
  <c r="J30" i="33"/>
  <c r="I30" i="33"/>
  <c r="H30" i="33"/>
  <c r="G30" i="33"/>
  <c r="F30" i="33"/>
  <c r="N30" i="33" s="1"/>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U28" i="42" l="1"/>
  <c r="T28" i="42"/>
  <c r="W28" i="42"/>
  <c r="V28" i="42"/>
  <c r="U27" i="42"/>
  <c r="T27" i="42"/>
  <c r="W27" i="42"/>
  <c r="V27" i="42"/>
  <c r="T31" i="33"/>
  <c r="K30" i="33"/>
  <c r="U31" i="33"/>
  <c r="L30" i="33"/>
  <c r="N31" i="33"/>
  <c r="V31" i="33"/>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S26" i="29" s="1"/>
  <c r="O26" i="29"/>
  <c r="F28" i="30"/>
  <c r="J28" i="30"/>
  <c r="K28" i="30"/>
  <c r="L28" i="30"/>
  <c r="N28" i="29"/>
  <c r="O28" i="29"/>
  <c r="V28" i="30"/>
  <c r="V30" i="30" s="1"/>
  <c r="F29" i="30"/>
  <c r="J29" i="30" s="1"/>
  <c r="N29" i="29"/>
  <c r="O29" i="29"/>
  <c r="P29" i="29"/>
  <c r="U29" i="30"/>
  <c r="U31" i="30" s="1"/>
  <c r="V29" i="30"/>
  <c r="F30" i="30"/>
  <c r="G30" i="30"/>
  <c r="H30" i="30"/>
  <c r="I30" i="30"/>
  <c r="T30" i="30"/>
  <c r="U30" i="30"/>
  <c r="F31" i="30"/>
  <c r="J31" i="30" s="1"/>
  <c r="G31" i="30"/>
  <c r="H31" i="30"/>
  <c r="I31" i="30"/>
  <c r="T31" i="30"/>
  <c r="V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L20" i="29"/>
  <c r="J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O30" i="30" l="1"/>
  <c r="N30" i="30"/>
  <c r="N31" i="30"/>
  <c r="M22" i="29"/>
  <c r="S22" i="29" s="1"/>
  <c r="S22" i="30"/>
  <c r="Q25" i="30"/>
  <c r="J29" i="29"/>
  <c r="Q28" i="30"/>
  <c r="Q26" i="30"/>
  <c r="M23" i="29"/>
  <c r="M25" i="29"/>
  <c r="Q25" i="29" s="1"/>
  <c r="O31" i="30"/>
  <c r="S14" i="29"/>
  <c r="Q22" i="29"/>
  <c r="S13" i="29"/>
  <c r="N14" i="29"/>
  <c r="Q14" i="29" s="1"/>
  <c r="R26" i="29"/>
  <c r="J30" i="30"/>
  <c r="S28" i="30"/>
  <c r="Q22" i="30"/>
  <c r="L20" i="30"/>
  <c r="Q14" i="30"/>
  <c r="R13" i="30"/>
  <c r="R19" i="30"/>
  <c r="P14" i="29"/>
  <c r="M20" i="29"/>
  <c r="R20" i="29" s="1"/>
  <c r="M28" i="29"/>
  <c r="S28" i="29" s="1"/>
  <c r="R28" i="30"/>
  <c r="S23" i="30"/>
  <c r="J20" i="30"/>
  <c r="M19" i="29"/>
  <c r="Q19" i="29" s="1"/>
  <c r="P22" i="29"/>
  <c r="P30" i="30"/>
  <c r="R23" i="30"/>
  <c r="R25" i="30"/>
  <c r="Q19" i="30"/>
  <c r="Q17" i="29"/>
  <c r="L31" i="30"/>
  <c r="M30" i="30"/>
  <c r="S16" i="30"/>
  <c r="K31" i="30"/>
  <c r="L30" i="30"/>
  <c r="L29" i="30"/>
  <c r="S26" i="30"/>
  <c r="S20" i="30"/>
  <c r="R16" i="30"/>
  <c r="K30" i="30"/>
  <c r="K29" i="30"/>
  <c r="R26" i="30"/>
  <c r="R20" i="30"/>
  <c r="Q16" i="30"/>
  <c r="M16" i="29"/>
  <c r="R16" i="29" s="1"/>
  <c r="S20" i="29"/>
  <c r="N26" i="29"/>
  <c r="Q26" i="29" s="1"/>
  <c r="S25" i="30"/>
  <c r="R14" i="30"/>
  <c r="N20" i="29"/>
  <c r="S19" i="30"/>
  <c r="S13" i="30"/>
  <c r="O14" i="29"/>
  <c r="O31" i="29" s="1"/>
  <c r="P25" i="29"/>
  <c r="R22" i="29"/>
  <c r="R17" i="29"/>
  <c r="Q23" i="29"/>
  <c r="J28" i="29"/>
  <c r="F30" i="29"/>
  <c r="N30" i="29"/>
  <c r="Q13" i="29"/>
  <c r="S17" i="29"/>
  <c r="K28" i="29"/>
  <c r="O30" i="29"/>
  <c r="F31" i="29"/>
  <c r="P31" i="29"/>
  <c r="R13" i="29"/>
  <c r="P30" i="29"/>
  <c r="L29" i="29"/>
  <c r="J14" i="28"/>
  <c r="K14" i="28"/>
  <c r="L14" i="28"/>
  <c r="J28" i="28"/>
  <c r="F30" i="28"/>
  <c r="K28" i="28"/>
  <c r="F31" i="28"/>
  <c r="L28" i="28"/>
  <c r="J29" i="28"/>
  <c r="L29" i="28"/>
  <c r="S19" i="29" l="1"/>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<sst xmlns="http://schemas.openxmlformats.org/spreadsheetml/2006/main" count="1463" uniqueCount="117">
  <si>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</si>
  <si>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</si>
  <si>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</si>
  <si>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</si>
  <si>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</si>
  <si>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</si>
  <si>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</si>
  <si>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</si>
  <si>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</si>
  <si>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</si>
  <si>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</si>
  <si>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</si>
  <si>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</si>
  <si>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</si>
  <si>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</si>
  <si>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</si>
  <si>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</si>
  <si>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</si>
  <si>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</si>
  <si>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</si>
  <si>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</si>
  <si>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</si>
  <si>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</si>
  <si>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</si>
  <si>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</si>
  <si>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</si>
  <si>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</si>
  <si>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</si>
  <si>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</si>
  <si>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</si>
  <si>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</si>
  <si>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</si>
  <si>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</si>
  <si>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</si>
  <si>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</si>
  <si>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</si>
  <si>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</si>
  <si>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</si>
  <si>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</si>
  <si>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</si>
  <si>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</si>
  <si>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</si>
  <si>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</si>
  <si>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</si>
  <si>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</si>
  <si>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</si>
  <si>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</si>
  <si>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</si>
  <si>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</si>
  <si>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</si>
  <si>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</si>
  <si>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</si>
  <si>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</si>
  <si>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</si>
  <si>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</si>
  <si>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</si>
  <si>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</si>
  <si>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</si>
  <si>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</si>
  <si>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</si>
  <si>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</si>
  <si>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</si>
  <si>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</si>
  <si>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</si>
  <si>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</si>
  <si>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</si>
  <si>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</si>
  <si>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</si>
  <si>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</si>
  <si>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</si>
  <si>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</si>
  <si>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</si>
  <si>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</si>
  <si>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</si>
  <si>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</si>
  <si>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</si>
  <si>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</si>
  <si>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</si>
  <si>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</si>
  <si>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</si>
  <si>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</si>
  <si>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</si>
  <si>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</si>
  <si>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</si>
  <si>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</si>
  <si>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</si>
  <si>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</si>
  <si>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</si>
  <si>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</si>
  <si>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</si>
  <si>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</si>
  <si>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</si>
  <si>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</si>
  <si>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</si>
  <si>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</si>
  <si>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</si>
  <si>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</si>
  <si>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</si>
  <si>
    <t>Ekim 2023</t>
  </si>
  <si>
    <t>Kasım 2023</t>
  </si>
  <si>
    <t>Aralık 2023</t>
  </si>
  <si>
    <t>Calendar Year</t>
  </si>
  <si>
    <t>Ocak 2024</t>
  </si>
  <si>
    <t>2024/23 Değ %</t>
  </si>
  <si>
    <t>2024/22 Değ %</t>
  </si>
  <si>
    <t>2024/21 Değ %</t>
  </si>
  <si>
    <t>2024/20 Değ %</t>
  </si>
  <si>
    <t>Aralık 2023 için yolcu sayıları, 18 Ocak 2024 tarihinde yüklenen Aralık 2023 trafik verilerinin ardından güncellenmiş olup, bu düzeltmelerin Aralık 2023'teki toplam yolcu sayısına genel etkisi önemsizdir (%1,5'ten az).</t>
  </si>
  <si>
    <t>Şubat 2024</t>
  </si>
  <si>
    <t>Mart 2024</t>
  </si>
  <si>
    <t>Nisan 2024</t>
  </si>
  <si>
    <t>2024/23 Değ%</t>
  </si>
  <si>
    <t>2024/22 Değ%</t>
  </si>
  <si>
    <t>2024/21 Değ%</t>
  </si>
  <si>
    <t>2024/20 Değ%</t>
  </si>
  <si>
    <t>2023/19 Değ%</t>
  </si>
  <si>
    <t>Mayıs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</si>
</sst>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 numFmtId="175" formatCode="0%;\-0%;\ "/>
  </numFmts>
  <fonts count="47">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sz val="6"/>
      <color theme="1"/>
      <name val="Calibri"/>
      <family val="2"/>
      <scheme val="minor"/>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9">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72">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174" fontId="40" fillId="5" borderId="0" xfId="8" applyNumberFormat="1" applyFont="1" applyFill="1" applyBorder="1" applyAlignment="1" applyProtection="1">
      <alignment horizontal="right" vertical="center"/>
    </xf>
    <xf numFmtId="164" fontId="17" fillId="3" borderId="0" xfId="2" applyFont="1" applyFill="1" applyBorder="1"/>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49" fontId="17" fillId="3" borderId="0" xfId="2" quotePrefix="1" applyNumberFormat="1" applyFont="1" applyFill="1"/>
    <xf numFmtId="0" fontId="19" fillId="5" borderId="0" xfId="3" applyFont="1" applyBorder="1"/>
    <xf numFmtId="0" fontId="20" fillId="6" borderId="0"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0" xfId="0" applyFont="1" applyFill="1" applyBorder="1" applyAlignment="1">
      <alignment horizontal="center" vertical="center"/>
    </xf>
    <xf numFmtId="0" fontId="17" fillId="3" borderId="0" xfId="0" applyFont="1" applyFill="1" applyBorder="1"/>
    <xf numFmtId="168" fontId="17" fillId="8" borderId="19" xfId="7" applyNumberFormat="1" applyFont="1" applyFill="1" applyBorder="1" applyAlignment="1" applyProtection="1">
      <alignment horizontal="right" indent="1"/>
    </xf>
    <xf numFmtId="169" fontId="17" fillId="3" borderId="0" xfId="0" applyNumberFormat="1" applyFont="1" applyFill="1" applyBorder="1" applyAlignment="1">
      <alignment horizontal="right" indent="1"/>
    </xf>
    <xf numFmtId="168" fontId="17" fillId="3" borderId="19" xfId="7" applyNumberFormat="1" applyFont="1" applyFill="1" applyBorder="1" applyAlignment="1" applyProtection="1">
      <alignment horizontal="right" indent="1"/>
    </xf>
    <xf numFmtId="168" fontId="17" fillId="8" borderId="27" xfId="7" applyNumberFormat="1" applyFont="1" applyFill="1" applyBorder="1" applyAlignment="1" applyProtection="1">
      <alignment horizontal="right" indent="1"/>
    </xf>
    <xf numFmtId="168" fontId="17" fillId="8" borderId="9" xfId="7" applyNumberFormat="1" applyFont="1" applyFill="1" applyBorder="1" applyAlignment="1" applyProtection="1">
      <alignment horizontal="right" indent="1"/>
    </xf>
    <xf numFmtId="168" fontId="42" fillId="0" borderId="0" xfId="0" applyNumberFormat="1" applyFont="1"/>
    <xf numFmtId="173" fontId="39" fillId="2" borderId="26" xfId="1" applyNumberFormat="1" applyFont="1" applyBorder="1" applyAlignment="1">
      <alignment horizontal="right"/>
    </xf>
    <xf numFmtId="175" fontId="40" fillId="5" borderId="28" xfId="8" applyNumberFormat="1" applyFont="1" applyFill="1" applyBorder="1" applyAlignment="1" applyProtection="1">
      <alignment horizontal="right" vertical="center"/>
    </xf>
    <xf numFmtId="0" fontId="46" fillId="0" borderId="0" xfId="0" applyFont="1"/>
    <xf numFmtId="168" fontId="46" fillId="0" borderId="0" xfId="0" applyNumberFormat="1" applyFont="1"/>
    <xf numFmtId="164" fontId="18" fillId="2" borderId="15"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25" xfId="1" applyFont="1" applyBorder="1" applyAlignment="1">
      <alignment horizontal="center"/>
    </xf>
    <xf numFmtId="0" fontId="19" fillId="5" borderId="19" xfId="3" applyFont="1" applyBorder="1" applyAlignment="1">
      <alignment horizontal="center"/>
    </xf>
    <xf numFmtId="0" fontId="19" fillId="5" borderId="0" xfId="3" applyFont="1" applyAlignment="1">
      <alignment horizontal="center"/>
    </xf>
    <xf numFmtId="0" fontId="19" fillId="5" borderId="20" xfId="3" applyFont="1" applyBorder="1" applyAlignment="1">
      <alignment horizontal="center"/>
    </xf>
    <xf numFmtId="0" fontId="18" fillId="2" borderId="16"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100" b="0" i="0">
              <a:solidFill>
                <a:schemeClr val="dk1"/>
              </a:solidFill>
              <a:effectLst/>
              <a:latin typeface="+mn-lt"/>
              <a:ea typeface="+mn-ea"/>
              <a:cs typeface="+mn-cs"/>
            </a:rPr>
            <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660541" y="0"/>
          <a:ext cx="566906" cy="540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20569101" y="0"/>
          <a:ext cx="566906" cy="540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ist_kaanc/Documents/GPH_MonthlyTrafficStats_May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Notes"/>
      <sheetName val="Occupancy_2024"/>
      <sheetName val="Traffic&gt;"/>
      <sheetName val="May-24"/>
      <sheetName val="Apr-24"/>
      <sheetName val="Mar-24"/>
      <sheetName val="Feb-24"/>
      <sheetName val="Jan-24"/>
      <sheetName val="Dec-23"/>
      <sheetName val="Nov-23"/>
      <sheetName val="Oct-23"/>
      <sheetName val="Sep-23"/>
      <sheetName val="Aug-23"/>
      <sheetName val="July-23"/>
      <sheetName val="June-23"/>
      <sheetName val="May-23"/>
      <sheetName val="Apr-23"/>
      <sheetName val="Mar-23"/>
      <sheetName val="Mar-23_old structure"/>
      <sheetName val="Feb-23"/>
      <sheetName val="Jan-23"/>
      <sheetName val="Dec-22"/>
      <sheetName val="Nov-22"/>
      <sheetName val="Oct-22"/>
      <sheetName val="Sep-22"/>
      <sheetName val="Aug-22"/>
      <sheetName val="Jul-22"/>
      <sheetName val="Jun-22"/>
      <sheetName val="May-22"/>
      <sheetName val="Apr-22"/>
      <sheetName val="Mar-22"/>
      <sheetName val="Feb-22"/>
      <sheetName val="Jan-22"/>
      <sheetName val="Dec-21"/>
      <sheetName val="Nov-21"/>
      <sheetName val="Oct-21"/>
      <sheetName val="Sept-21"/>
    </sheetNames>
    <sheetDataSet>
      <sheetData sheetId="0"/>
      <sheetData sheetId="1"/>
      <sheetData sheetId="2"/>
      <sheetData sheetId="3"/>
      <sheetData sheetId="4"/>
      <sheetData sheetId="5"/>
      <sheetData sheetId="6">
        <row r="13">
          <cell r="Q13">
            <v>889</v>
          </cell>
          <cell r="R13">
            <v>659</v>
          </cell>
          <cell r="S13">
            <v>666</v>
          </cell>
          <cell r="T13">
            <v>0</v>
          </cell>
          <cell r="U13">
            <v>551</v>
          </cell>
          <cell r="V13">
            <v>645</v>
          </cell>
        </row>
        <row r="14">
          <cell r="Q14">
            <v>2809353</v>
          </cell>
          <cell r="R14">
            <v>1987935</v>
          </cell>
          <cell r="S14">
            <v>1057446</v>
          </cell>
          <cell r="T14">
            <v>0</v>
          </cell>
          <cell r="U14">
            <v>1092884</v>
          </cell>
          <cell r="V14">
            <v>1845149</v>
          </cell>
        </row>
        <row r="16">
          <cell r="Q16">
            <v>87</v>
          </cell>
          <cell r="R16">
            <v>73</v>
          </cell>
          <cell r="S16">
            <v>92</v>
          </cell>
          <cell r="T16">
            <v>17</v>
          </cell>
          <cell r="U16">
            <v>10</v>
          </cell>
          <cell r="V16">
            <v>74</v>
          </cell>
        </row>
        <row r="17">
          <cell r="Q17">
            <v>252653</v>
          </cell>
          <cell r="R17">
            <v>190403</v>
          </cell>
          <cell r="S17">
            <v>96875</v>
          </cell>
          <cell r="T17">
            <v>16105</v>
          </cell>
          <cell r="U17">
            <v>41113</v>
          </cell>
          <cell r="V17">
            <v>227705</v>
          </cell>
        </row>
        <row r="19">
          <cell r="Q19">
            <v>79</v>
          </cell>
          <cell r="R19">
            <v>70</v>
          </cell>
          <cell r="S19">
            <v>47</v>
          </cell>
          <cell r="T19">
            <v>2</v>
          </cell>
          <cell r="U19">
            <v>3</v>
          </cell>
          <cell r="V19">
            <v>27</v>
          </cell>
        </row>
        <row r="20">
          <cell r="Q20">
            <v>115596</v>
          </cell>
          <cell r="R20">
            <v>87148</v>
          </cell>
          <cell r="S20">
            <v>35661</v>
          </cell>
          <cell r="T20">
            <v>0</v>
          </cell>
          <cell r="U20">
            <v>1753</v>
          </cell>
          <cell r="V20">
            <v>42547</v>
          </cell>
        </row>
        <row r="22">
          <cell r="Q22">
            <v>452</v>
          </cell>
          <cell r="R22">
            <v>449</v>
          </cell>
          <cell r="S22">
            <v>153</v>
          </cell>
          <cell r="T22">
            <v>0</v>
          </cell>
          <cell r="U22">
            <v>43</v>
          </cell>
          <cell r="V22">
            <v>179</v>
          </cell>
        </row>
        <row r="23">
          <cell r="Q23">
            <v>1344690</v>
          </cell>
          <cell r="R23">
            <v>1188977</v>
          </cell>
          <cell r="S23">
            <v>184263</v>
          </cell>
          <cell r="T23">
            <v>0</v>
          </cell>
          <cell r="U23">
            <v>140552</v>
          </cell>
          <cell r="V23">
            <v>464640</v>
          </cell>
        </row>
        <row r="25">
          <cell r="Q25">
            <v>1</v>
          </cell>
          <cell r="R25">
            <v>1</v>
          </cell>
          <cell r="S25">
            <v>1</v>
          </cell>
          <cell r="T25">
            <v>0</v>
          </cell>
          <cell r="U25">
            <v>0</v>
          </cell>
          <cell r="V25">
            <v>1</v>
          </cell>
        </row>
        <row r="26">
          <cell r="Q26">
            <v>4131</v>
          </cell>
          <cell r="R26">
            <v>2258</v>
          </cell>
          <cell r="S26">
            <v>925</v>
          </cell>
          <cell r="T26">
            <v>0</v>
          </cell>
          <cell r="U26">
            <v>0</v>
          </cell>
          <cell r="V26">
            <v>1059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5.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45468</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N33" sqref="N3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100</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39</v>
      </c>
      <c r="G9" s="253"/>
      <c r="H9" s="253"/>
      <c r="I9" s="253"/>
      <c r="J9" s="253"/>
      <c r="K9" s="253"/>
      <c r="L9" s="253"/>
      <c r="M9" s="253"/>
      <c r="N9" s="254"/>
      <c r="O9" s="252" t="s">
        <v>38</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229</v>
      </c>
      <c r="G13" s="130">
        <v>191</v>
      </c>
      <c r="H13" s="130">
        <v>172</v>
      </c>
      <c r="I13" s="130">
        <v>0</v>
      </c>
      <c r="J13" s="130">
        <v>200</v>
      </c>
      <c r="K13" s="71">
        <v>0.19895287958115193</v>
      </c>
      <c r="L13" s="71">
        <v>0.33139534883720922</v>
      </c>
      <c r="M13" s="71" t="s">
        <v>48</v>
      </c>
      <c r="N13" s="131">
        <v>0.14500000000000002</v>
      </c>
      <c r="O13" s="75">
        <v>1630</v>
      </c>
      <c r="P13" s="75">
        <v>1492</v>
      </c>
      <c r="Q13" s="75">
        <v>515</v>
      </c>
      <c r="R13" s="75">
        <v>551</v>
      </c>
      <c r="S13" s="75">
        <v>1584</v>
      </c>
      <c r="T13" s="71">
        <v>9.2493297587131318E-2</v>
      </c>
      <c r="U13" s="71">
        <v>2.1650485436893203</v>
      </c>
      <c r="V13" s="71">
        <v>1.958257713248639</v>
      </c>
      <c r="W13" s="131">
        <v>2.9040404040403978E-2</v>
      </c>
      <c r="X13" s="75">
        <v>1486</v>
      </c>
      <c r="Y13" s="75">
        <v>522</v>
      </c>
      <c r="Z13" s="75">
        <v>551</v>
      </c>
      <c r="AA13" s="231">
        <v>1591</v>
      </c>
      <c r="AB13" s="224"/>
      <c r="AC13" s="224"/>
    </row>
    <row r="14" spans="1:29" s="225" customFormat="1" ht="10.8">
      <c r="A14" s="224"/>
      <c r="B14" s="229"/>
      <c r="C14" s="190"/>
      <c r="D14" s="168" t="s">
        <v>20</v>
      </c>
      <c r="E14" s="189"/>
      <c r="F14" s="130">
        <v>666281</v>
      </c>
      <c r="G14" s="130">
        <v>518319</v>
      </c>
      <c r="H14" s="130">
        <v>253217</v>
      </c>
      <c r="I14" s="130">
        <v>0</v>
      </c>
      <c r="J14" s="130">
        <v>506611</v>
      </c>
      <c r="K14" s="71">
        <v>0.28546512861770457</v>
      </c>
      <c r="L14" s="71">
        <v>1.6312648834793873</v>
      </c>
      <c r="M14" s="71" t="s">
        <v>48</v>
      </c>
      <c r="N14" s="131">
        <v>0.31517278543103089</v>
      </c>
      <c r="O14" s="75">
        <v>5232537</v>
      </c>
      <c r="P14" s="75">
        <v>3575706</v>
      </c>
      <c r="Q14" s="75">
        <v>763201</v>
      </c>
      <c r="R14" s="75">
        <v>1092884</v>
      </c>
      <c r="S14" s="75">
        <v>4571076</v>
      </c>
      <c r="T14" s="71">
        <v>0.46335772571906086</v>
      </c>
      <c r="U14" s="71">
        <v>5.8560405450202504</v>
      </c>
      <c r="V14" s="71">
        <v>3.7878246913670619</v>
      </c>
      <c r="W14" s="131">
        <v>0.14470575418129128</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12</v>
      </c>
      <c r="G16" s="130">
        <v>6</v>
      </c>
      <c r="H16" s="130">
        <v>7</v>
      </c>
      <c r="I16" s="130">
        <v>6</v>
      </c>
      <c r="J16" s="130">
        <v>47</v>
      </c>
      <c r="K16" s="71">
        <v>1</v>
      </c>
      <c r="L16" s="71">
        <v>0.71428571428571419</v>
      </c>
      <c r="M16" s="71">
        <v>1</v>
      </c>
      <c r="N16" s="131">
        <v>-0.74468085106382986</v>
      </c>
      <c r="O16" s="75">
        <v>573</v>
      </c>
      <c r="P16" s="75">
        <v>554</v>
      </c>
      <c r="Q16" s="75">
        <v>204</v>
      </c>
      <c r="R16" s="75">
        <v>54</v>
      </c>
      <c r="S16" s="75">
        <v>593</v>
      </c>
      <c r="T16" s="71">
        <v>3.4296028880866469E-2</v>
      </c>
      <c r="U16" s="71">
        <v>1.8088235294117645</v>
      </c>
      <c r="V16" s="71">
        <v>9.6111111111111107</v>
      </c>
      <c r="W16" s="131">
        <v>-3.3726812816188834E-2</v>
      </c>
      <c r="X16" s="75">
        <v>572</v>
      </c>
      <c r="Y16" s="75">
        <v>202</v>
      </c>
      <c r="Z16" s="75">
        <v>54</v>
      </c>
      <c r="AA16" s="231">
        <v>586</v>
      </c>
      <c r="AB16" s="224"/>
      <c r="AC16" s="224"/>
    </row>
    <row r="17" spans="1:29" s="225" customFormat="1" ht="10.8">
      <c r="A17" s="224"/>
      <c r="B17" s="229"/>
      <c r="C17" s="190"/>
      <c r="D17" s="168" t="s">
        <v>20</v>
      </c>
      <c r="E17" s="189"/>
      <c r="F17" s="130">
        <v>30889</v>
      </c>
      <c r="G17" s="130">
        <v>22360</v>
      </c>
      <c r="H17" s="130">
        <v>13748</v>
      </c>
      <c r="I17" s="130">
        <v>2141</v>
      </c>
      <c r="J17" s="130">
        <v>55736</v>
      </c>
      <c r="K17" s="71">
        <v>0.38144007155635062</v>
      </c>
      <c r="L17" s="71">
        <v>1.2467995344777423</v>
      </c>
      <c r="M17" s="71">
        <v>13.427370387669313</v>
      </c>
      <c r="N17" s="131">
        <v>-0.44579804794028999</v>
      </c>
      <c r="O17" s="75">
        <v>1660685</v>
      </c>
      <c r="P17" s="75">
        <v>926352</v>
      </c>
      <c r="Q17" s="75">
        <v>302535</v>
      </c>
      <c r="R17" s="75">
        <v>70675</v>
      </c>
      <c r="S17" s="75">
        <v>1398533</v>
      </c>
      <c r="T17" s="71">
        <v>0.79271486432803084</v>
      </c>
      <c r="U17" s="71">
        <v>4.4892326507676801</v>
      </c>
      <c r="V17" s="71">
        <v>22.497488503714184</v>
      </c>
      <c r="W17" s="131">
        <v>0.18744784713696427</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8</v>
      </c>
      <c r="G19" s="130">
        <v>9</v>
      </c>
      <c r="H19" s="130">
        <v>3</v>
      </c>
      <c r="I19" s="130">
        <v>0</v>
      </c>
      <c r="J19" s="130">
        <v>10</v>
      </c>
      <c r="K19" s="71">
        <v>-0.11111111111111116</v>
      </c>
      <c r="L19" s="71">
        <v>1.6666666666666665</v>
      </c>
      <c r="M19" s="71" t="s">
        <v>48</v>
      </c>
      <c r="N19" s="131">
        <v>-0.19999999999999996</v>
      </c>
      <c r="O19" s="75">
        <v>708</v>
      </c>
      <c r="P19" s="75">
        <v>658</v>
      </c>
      <c r="Q19" s="75">
        <v>47</v>
      </c>
      <c r="R19" s="75">
        <v>10</v>
      </c>
      <c r="S19" s="75">
        <v>290</v>
      </c>
      <c r="T19" s="71">
        <v>7.5987841945288848E-2</v>
      </c>
      <c r="U19" s="71">
        <v>14.063829787234043</v>
      </c>
      <c r="V19" s="71">
        <v>69.8</v>
      </c>
      <c r="W19" s="131">
        <v>1.4413793103448276</v>
      </c>
      <c r="X19" s="75">
        <v>658</v>
      </c>
      <c r="Y19" s="75">
        <v>47</v>
      </c>
      <c r="Z19" s="75">
        <v>9</v>
      </c>
      <c r="AA19" s="231">
        <v>290</v>
      </c>
      <c r="AB19" s="224"/>
      <c r="AC19" s="224"/>
    </row>
    <row r="20" spans="1:29" s="225" customFormat="1" ht="10.8">
      <c r="A20" s="224"/>
      <c r="B20" s="229"/>
      <c r="C20" s="190"/>
      <c r="D20" s="168" t="s">
        <v>20</v>
      </c>
      <c r="E20" s="189"/>
      <c r="F20" s="130">
        <v>7403</v>
      </c>
      <c r="G20" s="130">
        <v>6763</v>
      </c>
      <c r="H20" s="130">
        <v>864</v>
      </c>
      <c r="I20" s="130">
        <v>0</v>
      </c>
      <c r="J20" s="130">
        <v>10787</v>
      </c>
      <c r="K20" s="71">
        <v>9.4632559515008152E-2</v>
      </c>
      <c r="L20" s="71">
        <v>7.5682870370370363</v>
      </c>
      <c r="M20" s="71" t="s">
        <v>48</v>
      </c>
      <c r="N20" s="131">
        <v>-0.31371094836377122</v>
      </c>
      <c r="O20" s="75">
        <v>1277526</v>
      </c>
      <c r="P20" s="75">
        <v>887495</v>
      </c>
      <c r="Q20" s="75">
        <v>17541</v>
      </c>
      <c r="R20" s="75">
        <v>10047</v>
      </c>
      <c r="S20" s="75">
        <v>585930</v>
      </c>
      <c r="T20" s="71">
        <v>0.43947402520577583</v>
      </c>
      <c r="U20" s="71">
        <v>71.830853429108942</v>
      </c>
      <c r="V20" s="71">
        <v>126.15497163332338</v>
      </c>
      <c r="W20" s="131">
        <v>1.1803389483385387</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128</v>
      </c>
      <c r="G22" s="130">
        <v>67</v>
      </c>
      <c r="H22" s="130">
        <v>25</v>
      </c>
      <c r="I22" s="130">
        <v>0</v>
      </c>
      <c r="J22" s="130">
        <v>20</v>
      </c>
      <c r="K22" s="71">
        <v>0.91044776119402981</v>
      </c>
      <c r="L22" s="71">
        <v>4.12</v>
      </c>
      <c r="M22" s="71" t="s">
        <v>48</v>
      </c>
      <c r="N22" s="131">
        <v>5.4</v>
      </c>
      <c r="O22" s="75">
        <v>1499</v>
      </c>
      <c r="P22" s="75">
        <v>890</v>
      </c>
      <c r="Q22" s="75">
        <v>283</v>
      </c>
      <c r="R22" s="75">
        <v>205</v>
      </c>
      <c r="S22" s="75">
        <v>1061</v>
      </c>
      <c r="T22" s="71">
        <v>0.68426966292134828</v>
      </c>
      <c r="U22" s="71">
        <v>4.2968197879858661</v>
      </c>
      <c r="V22" s="71">
        <v>6.3121951219512198</v>
      </c>
      <c r="W22" s="131">
        <v>0.41281809613572107</v>
      </c>
      <c r="X22" s="75">
        <v>895</v>
      </c>
      <c r="Y22" s="75">
        <v>283</v>
      </c>
      <c r="Z22" s="75">
        <v>43</v>
      </c>
      <c r="AA22" s="231">
        <v>827</v>
      </c>
      <c r="AB22" s="224"/>
      <c r="AC22" s="224"/>
    </row>
    <row r="23" spans="1:29" s="225" customFormat="1" ht="10.8">
      <c r="A23" s="224"/>
      <c r="B23" s="229"/>
      <c r="C23" s="190"/>
      <c r="D23" s="168" t="s">
        <v>20</v>
      </c>
      <c r="E23" s="189"/>
      <c r="F23" s="130">
        <v>383396</v>
      </c>
      <c r="G23" s="130">
        <v>215490</v>
      </c>
      <c r="H23" s="130">
        <v>39214</v>
      </c>
      <c r="I23" s="130">
        <v>0</v>
      </c>
      <c r="J23" s="130">
        <v>58943</v>
      </c>
      <c r="K23" s="71">
        <v>0.77918232864634085</v>
      </c>
      <c r="L23" s="71">
        <v>8.7770184117917065</v>
      </c>
      <c r="M23" s="71" t="s">
        <v>48</v>
      </c>
      <c r="N23" s="131">
        <v>5.5045213172047571</v>
      </c>
      <c r="O23" s="75">
        <v>4440466</v>
      </c>
      <c r="P23" s="75">
        <v>2157691</v>
      </c>
      <c r="Q23" s="75">
        <v>465109</v>
      </c>
      <c r="R23" s="75">
        <v>545974</v>
      </c>
      <c r="S23" s="75">
        <v>3220857</v>
      </c>
      <c r="T23" s="71">
        <v>1.0579712294299788</v>
      </c>
      <c r="U23" s="71">
        <v>8.5471513129180465</v>
      </c>
      <c r="V23" s="71">
        <v>7.1331089026217374</v>
      </c>
      <c r="W23" s="131">
        <v>0.37865977905880333</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0</v>
      </c>
      <c r="G25" s="130">
        <v>0</v>
      </c>
      <c r="H25" s="130">
        <v>0</v>
      </c>
      <c r="I25" s="130">
        <v>0</v>
      </c>
      <c r="J25" s="130">
        <v>0</v>
      </c>
      <c r="K25" s="71" t="s">
        <v>48</v>
      </c>
      <c r="L25" s="71" t="s">
        <v>48</v>
      </c>
      <c r="M25" s="71" t="s">
        <v>48</v>
      </c>
      <c r="N25" s="131" t="s">
        <v>48</v>
      </c>
      <c r="O25" s="75">
        <v>21</v>
      </c>
      <c r="P25" s="75">
        <v>9</v>
      </c>
      <c r="Q25" s="75">
        <v>0</v>
      </c>
      <c r="R25" s="75">
        <v>0</v>
      </c>
      <c r="S25" s="75">
        <v>16</v>
      </c>
      <c r="T25" s="71">
        <v>1.3333333333333335</v>
      </c>
      <c r="U25" s="71" t="s">
        <v>48</v>
      </c>
      <c r="V25" s="71" t="s">
        <v>48</v>
      </c>
      <c r="W25" s="131">
        <v>0.3125</v>
      </c>
      <c r="X25" s="75">
        <v>9</v>
      </c>
      <c r="Y25" s="75">
        <v>0</v>
      </c>
      <c r="Z25" s="75">
        <v>0</v>
      </c>
      <c r="AA25" s="231">
        <v>16</v>
      </c>
      <c r="AB25" s="224"/>
      <c r="AC25" s="224"/>
    </row>
    <row r="26" spans="1:29" s="225" customFormat="1" ht="10.8">
      <c r="A26" s="224"/>
      <c r="B26" s="229"/>
      <c r="C26" s="190"/>
      <c r="D26" s="168" t="s">
        <v>20</v>
      </c>
      <c r="E26" s="189"/>
      <c r="F26" s="130">
        <v>0</v>
      </c>
      <c r="G26" s="130">
        <v>0</v>
      </c>
      <c r="H26" s="130">
        <v>0</v>
      </c>
      <c r="I26" s="130">
        <v>0</v>
      </c>
      <c r="J26" s="130">
        <v>0</v>
      </c>
      <c r="K26" s="71" t="s">
        <v>48</v>
      </c>
      <c r="L26" s="71" t="s">
        <v>48</v>
      </c>
      <c r="M26" s="71" t="s">
        <v>48</v>
      </c>
      <c r="N26" s="131" t="s">
        <v>48</v>
      </c>
      <c r="O26" s="75">
        <v>38626</v>
      </c>
      <c r="P26" s="75">
        <v>15637</v>
      </c>
      <c r="Q26" s="75">
        <v>0</v>
      </c>
      <c r="R26" s="75">
        <v>0</v>
      </c>
      <c r="S26" s="75">
        <v>20248</v>
      </c>
      <c r="T26" s="71">
        <v>1.4701669118117286</v>
      </c>
      <c r="U26" s="71" t="s">
        <v>48</v>
      </c>
      <c r="V26" s="71" t="s">
        <v>48</v>
      </c>
      <c r="W26" s="131">
        <v>0.90764519952587919</v>
      </c>
      <c r="X26" s="75">
        <v>15637</v>
      </c>
      <c r="Y26" s="75">
        <v>0</v>
      </c>
      <c r="Z26" s="75">
        <v>0</v>
      </c>
      <c r="AA26" s="233">
        <v>20248</v>
      </c>
      <c r="AB26" s="224"/>
      <c r="AC26" s="224"/>
    </row>
    <row r="27" spans="1:29" s="225" customFormat="1" ht="11.4" thickBot="1">
      <c r="A27" s="224"/>
      <c r="B27" s="229"/>
      <c r="C27" s="198" t="s">
        <v>16</v>
      </c>
      <c r="D27" s="199"/>
      <c r="E27" s="200"/>
      <c r="F27" s="137">
        <v>377</v>
      </c>
      <c r="G27" s="137">
        <v>273</v>
      </c>
      <c r="H27" s="137">
        <v>207</v>
      </c>
      <c r="I27" s="137">
        <v>6</v>
      </c>
      <c r="J27" s="137">
        <v>277</v>
      </c>
      <c r="K27" s="138">
        <v>0.38095238095238093</v>
      </c>
      <c r="L27" s="138">
        <v>0.82125603864734309</v>
      </c>
      <c r="M27" s="138">
        <v>61.833333333333336</v>
      </c>
      <c r="N27" s="139">
        <v>0.36101083032490977</v>
      </c>
      <c r="O27" s="137">
        <v>4431</v>
      </c>
      <c r="P27" s="137">
        <v>3603</v>
      </c>
      <c r="Q27" s="137">
        <v>1049</v>
      </c>
      <c r="R27" s="137">
        <v>820</v>
      </c>
      <c r="S27" s="137">
        <v>3544</v>
      </c>
      <c r="T27" s="138">
        <v>0.22980849292256456</v>
      </c>
      <c r="U27" s="138">
        <v>3.2240228789323169</v>
      </c>
      <c r="V27" s="138">
        <v>4.4036585365853655</v>
      </c>
      <c r="W27" s="139">
        <v>0.25028216704288941</v>
      </c>
      <c r="X27" s="137">
        <v>3620</v>
      </c>
      <c r="Y27" s="140">
        <v>1054</v>
      </c>
      <c r="Z27" s="140">
        <v>657</v>
      </c>
      <c r="AA27" s="159">
        <v>3310</v>
      </c>
      <c r="AB27" s="224"/>
      <c r="AC27" s="224"/>
    </row>
    <row r="28" spans="1:29" s="225" customFormat="1" ht="12" thickTop="1" thickBot="1">
      <c r="A28" s="224"/>
      <c r="B28" s="229"/>
      <c r="C28" s="201" t="s">
        <v>17</v>
      </c>
      <c r="D28" s="202"/>
      <c r="E28" s="203"/>
      <c r="F28" s="141">
        <v>1087969</v>
      </c>
      <c r="G28" s="141">
        <v>762932</v>
      </c>
      <c r="H28" s="141">
        <v>307043</v>
      </c>
      <c r="I28" s="141">
        <v>2141</v>
      </c>
      <c r="J28" s="141">
        <v>632077</v>
      </c>
      <c r="K28" s="142">
        <v>0.42603665857507611</v>
      </c>
      <c r="L28" s="142">
        <v>2.5433766605980268</v>
      </c>
      <c r="M28" s="142">
        <v>507.1592713685194</v>
      </c>
      <c r="N28" s="143">
        <v>0.72126022620661723</v>
      </c>
      <c r="O28" s="141">
        <v>12649840</v>
      </c>
      <c r="P28" s="141">
        <v>7562881</v>
      </c>
      <c r="Q28" s="141">
        <v>1548386</v>
      </c>
      <c r="R28" s="141">
        <v>1719580</v>
      </c>
      <c r="S28" s="141">
        <v>9796644</v>
      </c>
      <c r="T28" s="142">
        <v>0.67262184873727349</v>
      </c>
      <c r="U28" s="142">
        <v>7.1696941202000026</v>
      </c>
      <c r="V28" s="142">
        <v>6.3563544586468792</v>
      </c>
      <c r="W28" s="143">
        <v>0.29124218456851136</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s="225" customFormat="1" ht="10.199999999999999">
      <c r="AC31" s="224"/>
    </row>
    <row r="32" spans="1:29" s="225" customFormat="1" ht="10.199999999999999">
      <c r="P32" s="245"/>
      <c r="Q32" s="245"/>
      <c r="R32" s="245"/>
      <c r="S32" s="245"/>
      <c r="AC32" s="224"/>
    </row>
    <row r="33" spans="3:29" ht="14.4">
      <c r="P33" s="220"/>
      <c r="Q33" s="220"/>
      <c r="R33" s="220"/>
      <c r="S33" s="220"/>
      <c r="AC33" s="10"/>
    </row>
    <row r="34" spans="3:29" ht="14.4">
      <c r="C34" s="248" t="s">
        <v>107</v>
      </c>
      <c r="D34" s="248"/>
      <c r="E34" s="248"/>
      <c r="F34" s="248"/>
      <c r="G34" s="248"/>
      <c r="H34" s="248"/>
      <c r="I34" s="248"/>
      <c r="J34" s="248"/>
      <c r="K34" s="248"/>
      <c r="L34" s="248"/>
      <c r="M34" s="248"/>
      <c r="N34" s="248"/>
      <c r="O34" s="248"/>
      <c r="P34" s="249"/>
      <c r="Q34" s="249"/>
      <c r="R34" s="220"/>
      <c r="S34" s="220"/>
      <c r="AC34" s="10"/>
    </row>
    <row r="35" spans="3:29" ht="14.4">
      <c r="P35" s="220"/>
      <c r="Q35" s="220"/>
      <c r="R35" s="220"/>
      <c r="S35" s="220"/>
      <c r="AC35" s="10"/>
    </row>
    <row r="36" spans="3:29" ht="14.4">
      <c r="AC36" s="10"/>
    </row>
    <row r="37" spans="3:29" ht="14.4">
      <c r="AC37" s="10"/>
    </row>
    <row r="38" spans="3:29" ht="14.4">
      <c r="AC38" s="10"/>
    </row>
    <row r="39" spans="3:29" ht="15" customHeight="1"/>
    <row r="40" spans="3:29" ht="15" customHeight="1"/>
    <row r="41" spans="3:29" ht="15" customHeight="1"/>
    <row r="42" spans="3:29" ht="15" customHeight="1"/>
    <row r="43" spans="3:29" ht="15" customHeight="1"/>
    <row r="44" spans="3:29" ht="15" customHeight="1"/>
    <row r="45" spans="3:29" ht="15" customHeight="1"/>
    <row r="46" spans="3:29" ht="15" customHeight="1"/>
    <row r="47" spans="3:29" ht="15" customHeight="1"/>
    <row r="48" spans="3: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4" zoomScaleNormal="100" workbookViewId="0">
      <selection activeCell="F32" sqref="F32"/>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5.8867187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99</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35</v>
      </c>
      <c r="G9" s="253"/>
      <c r="H9" s="253"/>
      <c r="I9" s="253"/>
      <c r="J9" s="253"/>
      <c r="K9" s="253"/>
      <c r="L9" s="253"/>
      <c r="M9" s="253"/>
      <c r="N9" s="254"/>
      <c r="O9" s="252" t="s">
        <v>36</v>
      </c>
      <c r="P9" s="253"/>
      <c r="Q9" s="253"/>
      <c r="R9" s="253"/>
      <c r="S9" s="253"/>
      <c r="T9" s="253"/>
      <c r="U9" s="253"/>
      <c r="V9" s="253"/>
      <c r="W9" s="253"/>
      <c r="X9" s="259"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235"/>
      <c r="X10" s="174"/>
      <c r="Y10" s="235"/>
      <c r="Z10" s="23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236" t="s">
        <v>92</v>
      </c>
      <c r="X11" s="237">
        <v>2022</v>
      </c>
      <c r="Y11" s="236">
        <v>2021</v>
      </c>
      <c r="Z11" s="238">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239"/>
      <c r="X12" s="190"/>
      <c r="Y12" s="239"/>
      <c r="Z12" s="239"/>
      <c r="AA12" s="189"/>
      <c r="AB12" s="224"/>
      <c r="AC12" s="224"/>
    </row>
    <row r="13" spans="1:29" s="225" customFormat="1" ht="10.8">
      <c r="A13" s="224"/>
      <c r="B13" s="229"/>
      <c r="C13" s="190"/>
      <c r="D13" s="168" t="s">
        <v>19</v>
      </c>
      <c r="E13" s="189"/>
      <c r="F13" s="130">
        <v>165</v>
      </c>
      <c r="G13" s="130">
        <v>144</v>
      </c>
      <c r="H13" s="130">
        <v>115</v>
      </c>
      <c r="I13" s="130">
        <v>0</v>
      </c>
      <c r="J13" s="130">
        <v>172</v>
      </c>
      <c r="K13" s="71">
        <f>IFERROR(F13/G13-1,"n/a")</f>
        <v>0.14583333333333326</v>
      </c>
      <c r="L13" s="71">
        <f t="shared" ref="L13:L28" si="0">IFERROR(F13/H13-1,"n/a")</f>
        <v>0.43478260869565211</v>
      </c>
      <c r="M13" s="71" t="str">
        <f>IFERROR(F13/I13-1,"n/a")</f>
        <v>n/a</v>
      </c>
      <c r="N13" s="131">
        <f>IFERROR(F13/J13-1,"n/a")</f>
        <v>-4.0697674418604612E-2</v>
      </c>
      <c r="O13" s="75">
        <v>1401</v>
      </c>
      <c r="P13" s="75">
        <v>1301</v>
      </c>
      <c r="Q13" s="75">
        <v>343</v>
      </c>
      <c r="R13" s="75">
        <v>551</v>
      </c>
      <c r="S13" s="75">
        <v>1384</v>
      </c>
      <c r="T13" s="71">
        <f>IFERROR(O13/P13-1,"n/a")</f>
        <v>7.6863950807071424E-2</v>
      </c>
      <c r="U13" s="71">
        <f>IFERROR(O13/Q13-1,"n/a")</f>
        <v>3.0845481049562684</v>
      </c>
      <c r="V13" s="71">
        <f>IFERROR(O13/R13-1,"n/a")</f>
        <v>1.5426497277676949</v>
      </c>
      <c r="W13" s="71">
        <f>IFERROR(O13/S13-1,"n/a")</f>
        <v>1.2283236994219626E-2</v>
      </c>
      <c r="X13" s="240">
        <v>1486</v>
      </c>
      <c r="Y13" s="75">
        <v>522</v>
      </c>
      <c r="Z13" s="75">
        <v>551</v>
      </c>
      <c r="AA13" s="231">
        <v>1591</v>
      </c>
      <c r="AB13" s="224"/>
      <c r="AC13" s="224"/>
    </row>
    <row r="14" spans="1:29" s="225" customFormat="1" ht="10.8">
      <c r="A14" s="224"/>
      <c r="B14" s="229"/>
      <c r="C14" s="190"/>
      <c r="D14" s="168" t="s">
        <v>20</v>
      </c>
      <c r="E14" s="189"/>
      <c r="F14" s="130">
        <v>497550</v>
      </c>
      <c r="G14" s="130">
        <v>410205</v>
      </c>
      <c r="H14" s="130">
        <v>185964</v>
      </c>
      <c r="I14" s="130">
        <v>0</v>
      </c>
      <c r="J14" s="130">
        <v>421184</v>
      </c>
      <c r="K14" s="71">
        <f>IFERROR(F14/G14-1,"n/a")</f>
        <v>0.2129301203057008</v>
      </c>
      <c r="L14" s="71">
        <f t="shared" si="0"/>
        <v>1.6755178421629995</v>
      </c>
      <c r="M14" s="71" t="str">
        <f>IFERROR(F14/I14-1,"n/a")</f>
        <v>n/a</v>
      </c>
      <c r="N14" s="131">
        <f>IFERROR(F14/J14-1,"n/a")</f>
        <v>0.18131268044370152</v>
      </c>
      <c r="O14" s="75">
        <v>4566256</v>
      </c>
      <c r="P14" s="75">
        <v>3057387</v>
      </c>
      <c r="Q14" s="75">
        <v>509984</v>
      </c>
      <c r="R14" s="75">
        <v>1092884</v>
      </c>
      <c r="S14" s="75">
        <v>4064465</v>
      </c>
      <c r="T14" s="71">
        <f>IFERROR(O14/P14-1,"n/a")</f>
        <v>0.49351586828883609</v>
      </c>
      <c r="U14" s="71">
        <f>IFERROR(O14/Q14-1,"n/a")</f>
        <v>7.9537240384012051</v>
      </c>
      <c r="V14" s="71">
        <f>IFERROR(O14/R14-1,"n/a")</f>
        <v>3.1781707848225427</v>
      </c>
      <c r="W14" s="71">
        <f>IFERROR(O14/S14-1,"n/a")</f>
        <v>0.12345806889713651</v>
      </c>
      <c r="X14" s="240">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241"/>
      <c r="X15" s="242"/>
      <c r="Y15" s="49"/>
      <c r="Z15" s="49"/>
      <c r="AA15" s="232"/>
      <c r="AB15" s="224"/>
      <c r="AC15" s="224"/>
    </row>
    <row r="16" spans="1:29" s="225" customFormat="1" ht="10.8">
      <c r="A16" s="224"/>
      <c r="B16" s="229"/>
      <c r="C16" s="190"/>
      <c r="D16" s="168" t="s">
        <v>19</v>
      </c>
      <c r="E16" s="189"/>
      <c r="F16" s="130">
        <v>49</v>
      </c>
      <c r="G16" s="130">
        <v>27</v>
      </c>
      <c r="H16" s="130">
        <v>28</v>
      </c>
      <c r="I16" s="130">
        <v>10</v>
      </c>
      <c r="J16" s="130">
        <v>29</v>
      </c>
      <c r="K16" s="71">
        <f>IFERROR(F16/G16-1,"n/a")</f>
        <v>0.81481481481481488</v>
      </c>
      <c r="L16" s="71">
        <f t="shared" si="0"/>
        <v>0.75</v>
      </c>
      <c r="M16" s="71">
        <f>IFERROR(F16/I16-1,"n/a")</f>
        <v>3.9000000000000004</v>
      </c>
      <c r="N16" s="131">
        <f>IFERROR(F16/J16-1,"n/a")</f>
        <v>0.68965517241379315</v>
      </c>
      <c r="O16" s="75">
        <v>561</v>
      </c>
      <c r="P16" s="75">
        <v>548</v>
      </c>
      <c r="Q16" s="75">
        <v>197</v>
      </c>
      <c r="R16" s="75">
        <v>48</v>
      </c>
      <c r="S16" s="75">
        <v>546</v>
      </c>
      <c r="T16" s="71">
        <f>IFERROR(O16/P16-1,"n/a")</f>
        <v>2.3722627737226221E-2</v>
      </c>
      <c r="U16" s="71">
        <f>IFERROR(O16/Q16-1,"n/a")</f>
        <v>1.8477157360406093</v>
      </c>
      <c r="V16" s="71">
        <f>IFERROR(O16/R16-1,"n/a")</f>
        <v>10.6875</v>
      </c>
      <c r="W16" s="71">
        <f>IFERROR(O16/S16-1,"n/a")</f>
        <v>2.7472527472527375E-2</v>
      </c>
      <c r="X16" s="240">
        <v>572</v>
      </c>
      <c r="Y16" s="75">
        <v>202</v>
      </c>
      <c r="Z16" s="75">
        <v>54</v>
      </c>
      <c r="AA16" s="231">
        <v>586</v>
      </c>
      <c r="AB16" s="224"/>
      <c r="AC16" s="224"/>
    </row>
    <row r="17" spans="1:29" s="225" customFormat="1" ht="10.8">
      <c r="A17" s="224"/>
      <c r="B17" s="229"/>
      <c r="C17" s="190"/>
      <c r="D17" s="168" t="s">
        <v>20</v>
      </c>
      <c r="E17" s="189"/>
      <c r="F17" s="130">
        <v>98994</v>
      </c>
      <c r="G17" s="130">
        <v>51003</v>
      </c>
      <c r="H17" s="130">
        <v>29456</v>
      </c>
      <c r="I17" s="130">
        <v>4854</v>
      </c>
      <c r="J17" s="130">
        <v>37844</v>
      </c>
      <c r="K17" s="71">
        <f>IFERROR(F17/G17-1,"n/a")</f>
        <v>0.94094465031468744</v>
      </c>
      <c r="L17" s="71">
        <f t="shared" si="0"/>
        <v>2.3607414448669202</v>
      </c>
      <c r="M17" s="71">
        <f>IFERROR(F17/I17-1,"n/a")</f>
        <v>19.394313967861557</v>
      </c>
      <c r="N17" s="131">
        <f>IFERROR(F17/J17-1,"n/a")</f>
        <v>1.6158439911214457</v>
      </c>
      <c r="O17" s="75">
        <v>1629796</v>
      </c>
      <c r="P17" s="75">
        <v>903992</v>
      </c>
      <c r="Q17" s="75">
        <v>288787</v>
      </c>
      <c r="R17" s="75">
        <v>68534</v>
      </c>
      <c r="S17" s="75">
        <v>1342797</v>
      </c>
      <c r="T17" s="71">
        <f>IFERROR(O17/P17-1,"n/a")</f>
        <v>0.80288763617377135</v>
      </c>
      <c r="U17" s="71">
        <f>IFERROR(O17/Q17-1,"n/a")</f>
        <v>4.643591989944146</v>
      </c>
      <c r="V17" s="71">
        <f>IFERROR(O17/R17-1,"n/a")</f>
        <v>22.780838707794672</v>
      </c>
      <c r="W17" s="71">
        <f>IFERROR(O17/S17-1,"n/a")</f>
        <v>0.21373223204996727</v>
      </c>
      <c r="X17" s="240">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71"/>
      <c r="X18" s="242"/>
      <c r="Y18" s="49"/>
      <c r="Z18" s="49"/>
      <c r="AA18" s="232"/>
      <c r="AB18" s="224"/>
      <c r="AC18" s="224"/>
    </row>
    <row r="19" spans="1:29" s="225" customFormat="1" ht="10.8">
      <c r="A19" s="224"/>
      <c r="B19" s="229"/>
      <c r="C19" s="190"/>
      <c r="D19" s="168" t="s">
        <v>19</v>
      </c>
      <c r="E19" s="189"/>
      <c r="F19" s="130">
        <v>39</v>
      </c>
      <c r="G19" s="130">
        <v>39</v>
      </c>
      <c r="H19" s="130">
        <v>13</v>
      </c>
      <c r="I19" s="130">
        <v>1</v>
      </c>
      <c r="J19" s="130">
        <v>15</v>
      </c>
      <c r="K19" s="71">
        <f>IFERROR(F19/G19-1,"n/a")</f>
        <v>0</v>
      </c>
      <c r="L19" s="71">
        <f t="shared" si="0"/>
        <v>2</v>
      </c>
      <c r="M19" s="71">
        <f>IFERROR(F19/I19-1,"n/a")</f>
        <v>38</v>
      </c>
      <c r="N19" s="131">
        <f>IFERROR(F19/J19-1,"n/a")</f>
        <v>1.6</v>
      </c>
      <c r="O19" s="75">
        <v>700</v>
      </c>
      <c r="P19" s="75">
        <v>649</v>
      </c>
      <c r="Q19" s="75">
        <v>44</v>
      </c>
      <c r="R19" s="75">
        <v>10</v>
      </c>
      <c r="S19" s="75">
        <v>280</v>
      </c>
      <c r="T19" s="71">
        <f>IFERROR(O19/P19-1,"n/a")</f>
        <v>7.8582434514637978E-2</v>
      </c>
      <c r="U19" s="71">
        <f>IFERROR(O19/Q19-1,"n/a")</f>
        <v>14.909090909090908</v>
      </c>
      <c r="V19" s="71">
        <f>IFERROR(O19/R19-1,"n/a")</f>
        <v>69</v>
      </c>
      <c r="W19" s="71">
        <f>IFERROR(O19/S19-1,"n/a")</f>
        <v>1.5</v>
      </c>
      <c r="X19" s="240">
        <v>658</v>
      </c>
      <c r="Y19" s="75">
        <v>47</v>
      </c>
      <c r="Z19" s="75">
        <v>9</v>
      </c>
      <c r="AA19" s="231">
        <v>290</v>
      </c>
      <c r="AB19" s="224"/>
      <c r="AC19" s="224"/>
    </row>
    <row r="20" spans="1:29" s="225" customFormat="1" ht="10.8">
      <c r="A20" s="224"/>
      <c r="B20" s="229"/>
      <c r="C20" s="190"/>
      <c r="D20" s="168" t="s">
        <v>20</v>
      </c>
      <c r="E20" s="189"/>
      <c r="F20" s="130">
        <v>44881</v>
      </c>
      <c r="G20" s="130">
        <v>43590</v>
      </c>
      <c r="H20" s="130">
        <v>5685</v>
      </c>
      <c r="I20" s="130">
        <v>0</v>
      </c>
      <c r="J20" s="130">
        <v>20135</v>
      </c>
      <c r="K20" s="71">
        <f>IFERROR(F20/G20-1,"n/a")</f>
        <v>2.96168846065612E-2</v>
      </c>
      <c r="L20" s="71">
        <f t="shared" si="0"/>
        <v>6.8946350043975375</v>
      </c>
      <c r="M20" s="71" t="str">
        <f>IFERROR(F20/I20-1,"n/a")</f>
        <v>n/a</v>
      </c>
      <c r="N20" s="131">
        <f t="shared" ref="N20:N28" si="1">IFERROR(F20/J20-1,"n/a")</f>
        <v>1.2290042215048422</v>
      </c>
      <c r="O20" s="75">
        <v>1270123</v>
      </c>
      <c r="P20" s="75">
        <v>880732</v>
      </c>
      <c r="Q20" s="75">
        <v>16677</v>
      </c>
      <c r="R20" s="75">
        <v>10047</v>
      </c>
      <c r="S20" s="75">
        <v>575143</v>
      </c>
      <c r="T20" s="71">
        <f>IFERROR(O20/P20-1,"n/a")</f>
        <v>0.44212200760276676</v>
      </c>
      <c r="U20" s="71">
        <f>IFERROR(O20/Q20-1,"n/a")</f>
        <v>75.160160700365779</v>
      </c>
      <c r="V20" s="71">
        <f>IFERROR(O20/R20-1,"n/a")</f>
        <v>125.41813476659699</v>
      </c>
      <c r="W20" s="71">
        <f>IFERROR(O20/S20-1,"n/a")</f>
        <v>1.2083603555985207</v>
      </c>
      <c r="X20" s="240">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71"/>
      <c r="X21" s="242"/>
      <c r="Y21" s="49"/>
      <c r="Z21" s="49"/>
      <c r="AA21" s="232"/>
      <c r="AB21" s="224"/>
      <c r="AC21" s="224"/>
    </row>
    <row r="22" spans="1:29" s="225" customFormat="1" ht="10.8">
      <c r="A22" s="224"/>
      <c r="B22" s="229"/>
      <c r="C22" s="190"/>
      <c r="D22" s="168" t="s">
        <v>19</v>
      </c>
      <c r="E22" s="197"/>
      <c r="F22" s="130">
        <v>210</v>
      </c>
      <c r="G22" s="130">
        <v>130</v>
      </c>
      <c r="H22" s="130">
        <v>67</v>
      </c>
      <c r="I22" s="130">
        <v>0</v>
      </c>
      <c r="J22" s="130">
        <v>95</v>
      </c>
      <c r="K22" s="71">
        <f>IFERROR(F22/G22-1,"n/a")</f>
        <v>0.61538461538461542</v>
      </c>
      <c r="L22" s="71">
        <f t="shared" si="0"/>
        <v>2.1343283582089554</v>
      </c>
      <c r="M22" s="71" t="str">
        <f>IFERROR(F22/I22-1,"n/a")</f>
        <v>n/a</v>
      </c>
      <c r="N22" s="131">
        <f t="shared" si="1"/>
        <v>1.2105263157894739</v>
      </c>
      <c r="O22" s="75">
        <v>1371</v>
      </c>
      <c r="P22" s="75">
        <v>823</v>
      </c>
      <c r="Q22" s="75">
        <v>258</v>
      </c>
      <c r="R22" s="75">
        <v>205</v>
      </c>
      <c r="S22" s="75">
        <v>1041</v>
      </c>
      <c r="T22" s="71">
        <f>IFERROR(O22/P22-1,"n/a")</f>
        <v>0.66585662211421637</v>
      </c>
      <c r="U22" s="71">
        <f>IFERROR(O22/Q22-1,"n/a")</f>
        <v>4.3139534883720927</v>
      </c>
      <c r="V22" s="71">
        <f>IFERROR(O22/R22-1,"n/a")</f>
        <v>5.6878048780487802</v>
      </c>
      <c r="W22" s="71">
        <f>IFERROR(O22/S22-1,"n/a")</f>
        <v>0.31700288184438041</v>
      </c>
      <c r="X22" s="240">
        <v>895</v>
      </c>
      <c r="Y22" s="75">
        <v>283</v>
      </c>
      <c r="Z22" s="75">
        <v>43</v>
      </c>
      <c r="AA22" s="231">
        <v>827</v>
      </c>
      <c r="AB22" s="224"/>
      <c r="AC22" s="224"/>
    </row>
    <row r="23" spans="1:29" s="225" customFormat="1" ht="10.8">
      <c r="A23" s="224"/>
      <c r="B23" s="229"/>
      <c r="C23" s="190"/>
      <c r="D23" s="168" t="s">
        <v>20</v>
      </c>
      <c r="E23" s="189"/>
      <c r="F23" s="130">
        <v>507202</v>
      </c>
      <c r="G23" s="130">
        <v>274849</v>
      </c>
      <c r="H23" s="130">
        <v>83507</v>
      </c>
      <c r="I23" s="130">
        <v>0</v>
      </c>
      <c r="J23" s="130">
        <v>263747</v>
      </c>
      <c r="K23" s="71">
        <f>IFERROR(F23/G23-1,"n/a")</f>
        <v>0.84538419277494192</v>
      </c>
      <c r="L23" s="71">
        <f t="shared" si="0"/>
        <v>5.0737662710910465</v>
      </c>
      <c r="M23" s="71" t="str">
        <f>IFERROR(F23/I23-1,"n/a")</f>
        <v>n/a</v>
      </c>
      <c r="N23" s="131">
        <f t="shared" si="1"/>
        <v>0.92306263199202276</v>
      </c>
      <c r="O23" s="75">
        <v>4057070</v>
      </c>
      <c r="P23" s="75">
        <v>1942201</v>
      </c>
      <c r="Q23" s="75">
        <v>425895</v>
      </c>
      <c r="R23" s="75">
        <v>545974</v>
      </c>
      <c r="S23" s="75">
        <v>3161914</v>
      </c>
      <c r="T23" s="71">
        <f>IFERROR(O23/P23-1,"n/a")</f>
        <v>1.0889032597552983</v>
      </c>
      <c r="U23" s="71">
        <f>IFERROR(O23/Q23-1,"n/a")</f>
        <v>8.5259864520597795</v>
      </c>
      <c r="V23" s="71">
        <f>IFERROR(O23/R23-1,"n/a")</f>
        <v>6.4308849871971923</v>
      </c>
      <c r="W23" s="71">
        <f>IFERROR(O23/S23-1,"n/a")</f>
        <v>0.28310573911877435</v>
      </c>
      <c r="X23" s="240">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71"/>
      <c r="X24" s="242"/>
      <c r="Y24" s="49"/>
      <c r="Z24" s="49"/>
      <c r="AA24" s="232"/>
      <c r="AB24" s="224"/>
      <c r="AC24" s="224"/>
    </row>
    <row r="25" spans="1:29" s="225" customFormat="1" ht="10.8">
      <c r="B25" s="229"/>
      <c r="C25" s="190"/>
      <c r="D25" s="168" t="s">
        <v>19</v>
      </c>
      <c r="E25" s="189"/>
      <c r="F25" s="130">
        <v>0</v>
      </c>
      <c r="G25" s="130">
        <v>0</v>
      </c>
      <c r="H25" s="130">
        <v>0</v>
      </c>
      <c r="I25" s="130">
        <v>0</v>
      </c>
      <c r="J25" s="130">
        <v>0</v>
      </c>
      <c r="K25" s="71" t="str">
        <f>IFERROR(F25/G25-1,"n/a")</f>
        <v>n/a</v>
      </c>
      <c r="L25" s="71" t="str">
        <f t="shared" si="0"/>
        <v>n/a</v>
      </c>
      <c r="M25" s="71" t="str">
        <f>IFERROR(F25/I25-1,"n/a")</f>
        <v>n/a</v>
      </c>
      <c r="N25" s="131" t="str">
        <f t="shared" si="1"/>
        <v>n/a</v>
      </c>
      <c r="O25" s="75">
        <v>21</v>
      </c>
      <c r="P25" s="75">
        <v>9</v>
      </c>
      <c r="Q25" s="75">
        <v>0</v>
      </c>
      <c r="R25" s="75">
        <v>0</v>
      </c>
      <c r="S25" s="75">
        <v>16</v>
      </c>
      <c r="T25" s="71">
        <f>IFERROR(O25/P25-1,"n/a")</f>
        <v>1.3333333333333335</v>
      </c>
      <c r="U25" s="71" t="str">
        <f>IFERROR(O25/Q25-1,"n/a")</f>
        <v>n/a</v>
      </c>
      <c r="V25" s="71" t="str">
        <f>IFERROR(O25/R25-1,"n/a")</f>
        <v>n/a</v>
      </c>
      <c r="W25" s="71">
        <f>IFERROR(O25/S25-1,"n/a")</f>
        <v>0.3125</v>
      </c>
      <c r="X25" s="240">
        <v>9</v>
      </c>
      <c r="Y25" s="75">
        <v>0</v>
      </c>
      <c r="Z25" s="75">
        <v>0</v>
      </c>
      <c r="AA25" s="231">
        <v>16</v>
      </c>
      <c r="AB25" s="224"/>
      <c r="AC25" s="224"/>
    </row>
    <row r="26" spans="1:29" s="225" customFormat="1" ht="10.8">
      <c r="A26" s="224"/>
      <c r="B26" s="229"/>
      <c r="C26" s="190"/>
      <c r="D26" s="168" t="s">
        <v>20</v>
      </c>
      <c r="E26" s="189"/>
      <c r="F26" s="130">
        <v>0</v>
      </c>
      <c r="G26" s="130">
        <v>0</v>
      </c>
      <c r="H26" s="130">
        <v>0</v>
      </c>
      <c r="I26" s="130">
        <v>0</v>
      </c>
      <c r="J26" s="130">
        <v>0</v>
      </c>
      <c r="K26" s="71" t="str">
        <f>IFERROR(F26/G26-1,"n/a")</f>
        <v>n/a</v>
      </c>
      <c r="L26" s="71" t="str">
        <f t="shared" si="0"/>
        <v>n/a</v>
      </c>
      <c r="M26" s="71" t="str">
        <f>IFERROR(F26/I26-1,"n/a")</f>
        <v>n/a</v>
      </c>
      <c r="N26" s="131" t="str">
        <f t="shared" si="1"/>
        <v>n/a</v>
      </c>
      <c r="O26" s="75">
        <v>38626</v>
      </c>
      <c r="P26" s="75">
        <v>15637</v>
      </c>
      <c r="Q26" s="75">
        <v>0</v>
      </c>
      <c r="R26" s="75">
        <v>0</v>
      </c>
      <c r="S26" s="75">
        <v>20248</v>
      </c>
      <c r="T26" s="71">
        <f>IFERROR(O26/P26-1,"n/a")</f>
        <v>1.4701669118117286</v>
      </c>
      <c r="U26" s="71" t="str">
        <f>IFERROR(O26/Q26-1,"n/a")</f>
        <v>n/a</v>
      </c>
      <c r="V26" s="71" t="str">
        <f>IFERROR(O26/R26-1,"n/a")</f>
        <v>n/a</v>
      </c>
      <c r="W26" s="71">
        <f>IFERROR(O26/S26-1,"n/a")</f>
        <v>0.90764519952587919</v>
      </c>
      <c r="X26" s="243">
        <v>15637</v>
      </c>
      <c r="Y26" s="244">
        <v>0</v>
      </c>
      <c r="Z26" s="244">
        <v>0</v>
      </c>
      <c r="AA26" s="233">
        <v>20248</v>
      </c>
      <c r="AB26" s="224"/>
      <c r="AC26" s="224"/>
    </row>
    <row r="27" spans="1:29" s="225" customFormat="1" ht="11.4" thickBot="1">
      <c r="A27" s="224"/>
      <c r="B27" s="229"/>
      <c r="C27" s="198" t="s">
        <v>16</v>
      </c>
      <c r="D27" s="199"/>
      <c r="E27" s="200"/>
      <c r="F27" s="137">
        <f t="shared" ref="F27:J28" si="2">F13+F16+F19+F22+F25</f>
        <v>463</v>
      </c>
      <c r="G27" s="137">
        <f t="shared" si="2"/>
        <v>340</v>
      </c>
      <c r="H27" s="137">
        <f t="shared" si="2"/>
        <v>223</v>
      </c>
      <c r="I27" s="137">
        <f t="shared" si="2"/>
        <v>11</v>
      </c>
      <c r="J27" s="137">
        <f t="shared" si="2"/>
        <v>311</v>
      </c>
      <c r="K27" s="138">
        <f>IFERROR(F27/G27-1,"n/a")</f>
        <v>0.36176470588235299</v>
      </c>
      <c r="L27" s="138">
        <f t="shared" si="0"/>
        <v>1.0762331838565022</v>
      </c>
      <c r="M27" s="138">
        <f>IFERROR(F27/I27-1,"n/a")</f>
        <v>41.090909090909093</v>
      </c>
      <c r="N27" s="139">
        <f t="shared" si="1"/>
        <v>0.4887459807073955</v>
      </c>
      <c r="O27" s="137">
        <f t="shared" ref="O27:S28" si="3">O13+O16+O19+O22+O25</f>
        <v>4054</v>
      </c>
      <c r="P27" s="137">
        <f t="shared" si="3"/>
        <v>3330</v>
      </c>
      <c r="Q27" s="137">
        <f t="shared" si="3"/>
        <v>842</v>
      </c>
      <c r="R27" s="137">
        <f t="shared" si="3"/>
        <v>814</v>
      </c>
      <c r="S27" s="137">
        <f t="shared" si="3"/>
        <v>3267</v>
      </c>
      <c r="T27" s="138">
        <f>IFERROR(O27/P27-1,"n/a")</f>
        <v>0.21741741741741749</v>
      </c>
      <c r="U27" s="138">
        <f>IFERROR(O27/Q27-1,"n/a")</f>
        <v>3.8147268408551067</v>
      </c>
      <c r="V27" s="138">
        <f>IFERROR(O27/R27-1,"n/a")</f>
        <v>3.9803439803439806</v>
      </c>
      <c r="W27" s="139">
        <f>IFERROR(O27/S27-1,"n/a")</f>
        <v>0.24089378634833181</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1148627</v>
      </c>
      <c r="G28" s="141">
        <f t="shared" si="2"/>
        <v>779647</v>
      </c>
      <c r="H28" s="141">
        <f t="shared" si="2"/>
        <v>304612</v>
      </c>
      <c r="I28" s="141">
        <f t="shared" si="2"/>
        <v>4854</v>
      </c>
      <c r="J28" s="141">
        <f t="shared" si="2"/>
        <v>742910</v>
      </c>
      <c r="K28" s="142">
        <f>IFERROR(F28/G28-1,"n/a")</f>
        <v>0.47326546501172961</v>
      </c>
      <c r="L28" s="142">
        <f t="shared" si="0"/>
        <v>2.7707870996546426</v>
      </c>
      <c r="M28" s="142">
        <f>IFERROR(F28/I28-1,"n/a")</f>
        <v>235.63514627111661</v>
      </c>
      <c r="N28" s="143">
        <f t="shared" si="1"/>
        <v>0.54611864155819689</v>
      </c>
      <c r="O28" s="141">
        <f t="shared" si="3"/>
        <v>11561871</v>
      </c>
      <c r="P28" s="141">
        <f t="shared" si="3"/>
        <v>6799949</v>
      </c>
      <c r="Q28" s="141">
        <f t="shared" si="3"/>
        <v>1241343</v>
      </c>
      <c r="R28" s="141">
        <f t="shared" si="3"/>
        <v>1717439</v>
      </c>
      <c r="S28" s="141">
        <f t="shared" si="3"/>
        <v>9164567</v>
      </c>
      <c r="T28" s="142">
        <f>IFERROR(O28/P28-1,"n/a")</f>
        <v>0.70028789921806767</v>
      </c>
      <c r="U28" s="142">
        <f>IFERROR(O28/Q28-1,"n/a")</f>
        <v>8.314001851220814</v>
      </c>
      <c r="V28" s="142">
        <f>IFERROR(O28/R28-1,"n/a")</f>
        <v>5.7320417202590601</v>
      </c>
      <c r="W28" s="143">
        <f>IFERROR(O28/S28-1,"n/a")</f>
        <v>0.26158398972913832</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C1" zoomScaleNormal="100" workbookViewId="0">
      <selection activeCell="A2" sqref="A2:XFD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98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32</v>
      </c>
      <c r="G9" s="253"/>
      <c r="H9" s="253"/>
      <c r="I9" s="253"/>
      <c r="J9" s="253"/>
      <c r="K9" s="253"/>
      <c r="L9" s="253"/>
      <c r="M9" s="253"/>
      <c r="N9" s="254"/>
      <c r="O9" s="252" t="s">
        <v>33</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81</v>
      </c>
      <c r="G13" s="130">
        <v>78</v>
      </c>
      <c r="H13" s="130">
        <v>89</v>
      </c>
      <c r="I13" s="130">
        <v>0</v>
      </c>
      <c r="J13" s="130">
        <v>110</v>
      </c>
      <c r="K13" s="71">
        <f>IFERROR(F13/G13-1,"n/a")</f>
        <v>3.8461538461538547E-2</v>
      </c>
      <c r="L13" s="71">
        <f t="shared" ref="L13:L28" si="0">IFERROR(F13/H13-1,"n/a")</f>
        <v>-8.98876404494382E-2</v>
      </c>
      <c r="M13" s="71" t="str">
        <f>IFERROR(F13/I13-1,"n/a")</f>
        <v>n/a</v>
      </c>
      <c r="N13" s="131">
        <f>IFERROR(F13/J13-1,"n/a")</f>
        <v>-0.26363636363636367</v>
      </c>
      <c r="O13" s="75">
        <v>1236</v>
      </c>
      <c r="P13" s="75">
        <v>1157</v>
      </c>
      <c r="Q13" s="75">
        <v>228</v>
      </c>
      <c r="R13" s="75">
        <v>551</v>
      </c>
      <c r="S13" s="75">
        <v>1212</v>
      </c>
      <c r="T13" s="71">
        <f>IFERROR(O13/P13-1,"n/a")</f>
        <v>6.8280034572169468E-2</v>
      </c>
      <c r="U13" s="71">
        <f>IFERROR(O13/Q13-1,"n/a")</f>
        <v>4.4210526315789478</v>
      </c>
      <c r="V13" s="71">
        <f>IFERROR(O13/R13-1,"n/a")</f>
        <v>1.2431941923774956</v>
      </c>
      <c r="W13" s="131">
        <f>IFERROR(O13/S13-1,"n/a")</f>
        <v>1.980198019801982E-2</v>
      </c>
      <c r="X13" s="75">
        <v>1486</v>
      </c>
      <c r="Y13" s="75">
        <v>522</v>
      </c>
      <c r="Z13" s="75">
        <v>551</v>
      </c>
      <c r="AA13" s="75">
        <v>1591</v>
      </c>
      <c r="AB13" s="224"/>
      <c r="AC13" s="224"/>
    </row>
    <row r="14" spans="1:29" s="225" customFormat="1" ht="10.8">
      <c r="A14" s="224"/>
      <c r="B14" s="229"/>
      <c r="C14" s="190"/>
      <c r="D14" s="168" t="s">
        <v>20</v>
      </c>
      <c r="E14" s="189"/>
      <c r="F14" s="130">
        <v>282162</v>
      </c>
      <c r="G14" s="130">
        <v>268578</v>
      </c>
      <c r="H14" s="130">
        <v>143120</v>
      </c>
      <c r="I14" s="130">
        <v>0</v>
      </c>
      <c r="J14" s="130">
        <v>299863</v>
      </c>
      <c r="K14" s="71">
        <f>IFERROR(F14/G14-1,"n/a")</f>
        <v>5.0577485870026528E-2</v>
      </c>
      <c r="L14" s="71">
        <f t="shared" si="0"/>
        <v>0.97150642817216326</v>
      </c>
      <c r="M14" s="71" t="str">
        <f>IFERROR(F14/I14-1,"n/a")</f>
        <v>n/a</v>
      </c>
      <c r="N14" s="131">
        <f>IFERROR(F14/J14-1,"n/a")</f>
        <v>-5.9030290499328064E-2</v>
      </c>
      <c r="O14" s="75">
        <v>4068706</v>
      </c>
      <c r="P14" s="75">
        <v>2647182</v>
      </c>
      <c r="Q14" s="75">
        <v>324020</v>
      </c>
      <c r="R14" s="75">
        <v>1092884</v>
      </c>
      <c r="S14" s="75">
        <v>3643281</v>
      </c>
      <c r="T14" s="71">
        <f>IFERROR(O14/P14-1,"n/a")</f>
        <v>0.53699518960162163</v>
      </c>
      <c r="U14" s="71">
        <f>IFERROR(O14/Q14-1,"n/a")</f>
        <v>11.556959446947719</v>
      </c>
      <c r="V14" s="71">
        <f>IFERROR(O14/R14-1,"n/a")</f>
        <v>2.7229074631891401</v>
      </c>
      <c r="W14" s="131">
        <f>IFERROR(O14/S14-1,"n/a")</f>
        <v>0.1167697468298492</v>
      </c>
      <c r="X14" s="75">
        <v>3592413</v>
      </c>
      <c r="Y14" s="75">
        <v>768312</v>
      </c>
      <c r="Z14" s="75">
        <v>1092884</v>
      </c>
      <c r="AA14" s="75">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49"/>
      <c r="AB15" s="224"/>
      <c r="AC15" s="224"/>
    </row>
    <row r="16" spans="1:29" s="225" customFormat="1" ht="10.8">
      <c r="A16" s="224"/>
      <c r="B16" s="229"/>
      <c r="C16" s="190"/>
      <c r="D16" s="168" t="s">
        <v>19</v>
      </c>
      <c r="E16" s="189"/>
      <c r="F16" s="130">
        <v>87</v>
      </c>
      <c r="G16" s="130">
        <v>89</v>
      </c>
      <c r="H16" s="130">
        <v>33</v>
      </c>
      <c r="I16" s="130">
        <v>17</v>
      </c>
      <c r="J16" s="130">
        <v>114</v>
      </c>
      <c r="K16" s="71">
        <f>IFERROR(F16/G16-1,"n/a")</f>
        <v>-2.2471910112359605E-2</v>
      </c>
      <c r="L16" s="71">
        <f t="shared" si="0"/>
        <v>1.6363636363636362</v>
      </c>
      <c r="M16" s="71">
        <f>IFERROR(F16/I16-1,"n/a")</f>
        <v>4.117647058823529</v>
      </c>
      <c r="N16" s="131">
        <f>IFERROR(F16/J16-1,"n/a")</f>
        <v>-0.23684210526315785</v>
      </c>
      <c r="O16" s="75">
        <v>512</v>
      </c>
      <c r="P16" s="75">
        <v>521</v>
      </c>
      <c r="Q16" s="75">
        <v>169</v>
      </c>
      <c r="R16" s="75">
        <v>38</v>
      </c>
      <c r="S16" s="75">
        <v>517</v>
      </c>
      <c r="T16" s="71">
        <f>IFERROR(O16/P16-1,"n/a")</f>
        <v>-1.7274472168905985E-2</v>
      </c>
      <c r="U16" s="71">
        <f>IFERROR(O16/Q16-1,"n/a")</f>
        <v>2.029585798816568</v>
      </c>
      <c r="V16" s="71">
        <f>IFERROR(O16/R16-1,"n/a")</f>
        <v>12.473684210526315</v>
      </c>
      <c r="W16" s="131">
        <f>IFERROR(O16/S16-1,"n/a")</f>
        <v>-9.6711798839458352E-3</v>
      </c>
      <c r="X16" s="75">
        <v>572</v>
      </c>
      <c r="Y16" s="75">
        <v>202</v>
      </c>
      <c r="Z16" s="75">
        <v>54</v>
      </c>
      <c r="AA16" s="75">
        <v>586</v>
      </c>
      <c r="AB16" s="224"/>
      <c r="AC16" s="224"/>
    </row>
    <row r="17" spans="1:29" s="225" customFormat="1" ht="10.8">
      <c r="A17" s="224"/>
      <c r="B17" s="229"/>
      <c r="C17" s="190"/>
      <c r="D17" s="168" t="s">
        <v>20</v>
      </c>
      <c r="E17" s="189"/>
      <c r="F17" s="130">
        <v>199183</v>
      </c>
      <c r="G17" s="130">
        <v>124605</v>
      </c>
      <c r="H17" s="130">
        <v>44045</v>
      </c>
      <c r="I17" s="130">
        <v>13954</v>
      </c>
      <c r="J17" s="130">
        <v>223063</v>
      </c>
      <c r="K17" s="71">
        <f>IFERROR(F17/G17-1,"n/a")</f>
        <v>0.59851530837446321</v>
      </c>
      <c r="L17" s="71">
        <f t="shared" si="0"/>
        <v>3.522261323646271</v>
      </c>
      <c r="M17" s="71">
        <f>IFERROR(F17/I17-1,"n/a")</f>
        <v>13.274258277196504</v>
      </c>
      <c r="N17" s="131">
        <f>IFERROR(F17/J17-1,"n/a")</f>
        <v>-0.10705495756804129</v>
      </c>
      <c r="O17" s="75">
        <v>1530802</v>
      </c>
      <c r="P17" s="75">
        <v>852989</v>
      </c>
      <c r="Q17" s="75">
        <v>259331</v>
      </c>
      <c r="R17" s="75">
        <v>63680</v>
      </c>
      <c r="S17" s="75">
        <v>1304953</v>
      </c>
      <c r="T17" s="71">
        <f>IFERROR(O17/P17-1,"n/a")</f>
        <v>0.79463275610822648</v>
      </c>
      <c r="U17" s="71">
        <f>IFERROR(O17/Q17-1,"n/a")</f>
        <v>4.9028885864011631</v>
      </c>
      <c r="V17" s="71">
        <f>IFERROR(O17/R17-1,"n/a")</f>
        <v>23.038976130653268</v>
      </c>
      <c r="W17" s="131">
        <f>IFERROR(O17/S17-1,"n/a")</f>
        <v>0.17307060101015126</v>
      </c>
      <c r="X17" s="75">
        <v>965963</v>
      </c>
      <c r="Y17" s="75">
        <v>301521</v>
      </c>
      <c r="Z17" s="75">
        <v>70675</v>
      </c>
      <c r="AA17" s="75">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49"/>
      <c r="AB18" s="224"/>
      <c r="AC18" s="224"/>
    </row>
    <row r="19" spans="1:29" s="225" customFormat="1" ht="10.8">
      <c r="A19" s="224"/>
      <c r="B19" s="229"/>
      <c r="C19" s="190"/>
      <c r="D19" s="168" t="s">
        <v>19</v>
      </c>
      <c r="E19" s="189"/>
      <c r="F19" s="130">
        <v>117</v>
      </c>
      <c r="G19" s="130">
        <v>97</v>
      </c>
      <c r="H19" s="130">
        <v>15</v>
      </c>
      <c r="I19" s="130">
        <v>1</v>
      </c>
      <c r="J19" s="130">
        <v>34</v>
      </c>
      <c r="K19" s="71">
        <f>IFERROR(F19/G19-1,"n/a")</f>
        <v>0.20618556701030921</v>
      </c>
      <c r="L19" s="71">
        <f t="shared" si="0"/>
        <v>6.8</v>
      </c>
      <c r="M19" s="71">
        <f>IFERROR(F19/I19-1,"n/a")</f>
        <v>116</v>
      </c>
      <c r="N19" s="131">
        <f>IFERROR(F19/J19-1,"n/a")</f>
        <v>2.4411764705882355</v>
      </c>
      <c r="O19" s="75">
        <v>661</v>
      </c>
      <c r="P19" s="75">
        <v>610</v>
      </c>
      <c r="Q19" s="75">
        <v>31</v>
      </c>
      <c r="R19" s="75">
        <v>9</v>
      </c>
      <c r="S19" s="75">
        <v>265</v>
      </c>
      <c r="T19" s="71">
        <f>IFERROR(O19/P19-1,"n/a")</f>
        <v>8.3606557377049251E-2</v>
      </c>
      <c r="U19" s="71">
        <f>IFERROR(O19/Q19-1,"n/a")</f>
        <v>20.322580645161292</v>
      </c>
      <c r="V19" s="71">
        <f>IFERROR(O19/R19-1,"n/a")</f>
        <v>72.444444444444443</v>
      </c>
      <c r="W19" s="131">
        <f>IFERROR(O19/S19-1,"n/a")</f>
        <v>1.4943396226415095</v>
      </c>
      <c r="X19" s="75">
        <v>658</v>
      </c>
      <c r="Y19" s="75">
        <v>47</v>
      </c>
      <c r="Z19" s="75">
        <v>9</v>
      </c>
      <c r="AA19" s="75">
        <v>290</v>
      </c>
      <c r="AB19" s="224"/>
      <c r="AC19" s="224"/>
    </row>
    <row r="20" spans="1:29" s="225" customFormat="1" ht="10.8">
      <c r="A20" s="224"/>
      <c r="B20" s="229"/>
      <c r="C20" s="190"/>
      <c r="D20" s="168" t="s">
        <v>20</v>
      </c>
      <c r="E20" s="189"/>
      <c r="F20" s="130">
        <v>211817</v>
      </c>
      <c r="G20" s="130">
        <v>133084</v>
      </c>
      <c r="H20" s="130">
        <v>6450</v>
      </c>
      <c r="I20" s="130">
        <v>0</v>
      </c>
      <c r="J20" s="130">
        <v>67246</v>
      </c>
      <c r="K20" s="71">
        <f>IFERROR(F20/G20-1,"n/a")</f>
        <v>0.59160379910432503</v>
      </c>
      <c r="L20" s="71">
        <f t="shared" si="0"/>
        <v>31.83984496124031</v>
      </c>
      <c r="M20" s="71" t="str">
        <f>IFERROR(F20/I20-1,"n/a")</f>
        <v>n/a</v>
      </c>
      <c r="N20" s="131">
        <f t="shared" ref="N20:N28" si="1">IFERROR(F20/J20-1,"n/a")</f>
        <v>2.1498825208934362</v>
      </c>
      <c r="O20" s="75">
        <v>1225242</v>
      </c>
      <c r="P20" s="75">
        <v>837142</v>
      </c>
      <c r="Q20" s="75">
        <v>10992</v>
      </c>
      <c r="R20" s="75">
        <v>10047</v>
      </c>
      <c r="S20" s="75">
        <v>555008</v>
      </c>
      <c r="T20" s="71">
        <f>IFERROR(O20/P20-1,"n/a")</f>
        <v>0.46360115727080942</v>
      </c>
      <c r="U20" s="71">
        <f>IFERROR(O20/Q20-1,"n/a")</f>
        <v>110.46670305676857</v>
      </c>
      <c r="V20" s="71">
        <f>IFERROR(O20/R20-1,"n/a")</f>
        <v>120.9510301582562</v>
      </c>
      <c r="W20" s="131">
        <f>IFERROR(O20/S20-1,"n/a")</f>
        <v>1.2076114218173433</v>
      </c>
      <c r="X20" s="75">
        <v>887495</v>
      </c>
      <c r="Y20" s="75">
        <v>17541</v>
      </c>
      <c r="Z20" s="75">
        <v>10046.999999999998</v>
      </c>
      <c r="AA20" s="75">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49"/>
      <c r="AB21" s="224"/>
      <c r="AC21" s="224"/>
    </row>
    <row r="22" spans="1:29" s="225" customFormat="1" ht="10.8">
      <c r="A22" s="224"/>
      <c r="B22" s="229"/>
      <c r="C22" s="190"/>
      <c r="D22" s="168" t="s">
        <v>19</v>
      </c>
      <c r="E22" s="197"/>
      <c r="F22" s="130">
        <v>185</v>
      </c>
      <c r="G22" s="130">
        <v>149</v>
      </c>
      <c r="H22" s="130">
        <v>107</v>
      </c>
      <c r="I22" s="130">
        <v>0</v>
      </c>
      <c r="J22" s="130">
        <v>127</v>
      </c>
      <c r="K22" s="71">
        <f>IFERROR(F22/G22-1,"n/a")</f>
        <v>0.24161073825503365</v>
      </c>
      <c r="L22" s="71">
        <f t="shared" si="0"/>
        <v>0.72897196261682251</v>
      </c>
      <c r="M22" s="71" t="str">
        <f>IFERROR(F22/I22-1,"n/a")</f>
        <v>n/a</v>
      </c>
      <c r="N22" s="131">
        <f t="shared" si="1"/>
        <v>0.45669291338582685</v>
      </c>
      <c r="O22" s="75">
        <v>1161</v>
      </c>
      <c r="P22" s="75">
        <v>693</v>
      </c>
      <c r="Q22" s="75">
        <v>191</v>
      </c>
      <c r="R22" s="75">
        <v>205</v>
      </c>
      <c r="S22" s="75">
        <v>946</v>
      </c>
      <c r="T22" s="71">
        <f>IFERROR(O22/P22-1,"n/a")</f>
        <v>0.67532467532467533</v>
      </c>
      <c r="U22" s="71">
        <f>IFERROR(O22/Q22-1,"n/a")</f>
        <v>5.0785340314136125</v>
      </c>
      <c r="V22" s="71">
        <f>IFERROR(O22/R22-1,"n/a")</f>
        <v>4.6634146341463412</v>
      </c>
      <c r="W22" s="131">
        <f>IFERROR(O22/S22-1,"n/a")</f>
        <v>0.22727272727272729</v>
      </c>
      <c r="X22" s="75">
        <v>895</v>
      </c>
      <c r="Y22" s="75">
        <v>283</v>
      </c>
      <c r="Z22" s="75">
        <v>43</v>
      </c>
      <c r="AA22" s="75">
        <v>827</v>
      </c>
      <c r="AB22" s="224"/>
      <c r="AC22" s="224"/>
    </row>
    <row r="23" spans="1:29" s="225" customFormat="1" ht="10.8">
      <c r="A23" s="224"/>
      <c r="B23" s="229"/>
      <c r="C23" s="190"/>
      <c r="D23" s="168" t="s">
        <v>20</v>
      </c>
      <c r="E23" s="189"/>
      <c r="F23" s="130">
        <v>513716</v>
      </c>
      <c r="G23" s="130">
        <v>338461</v>
      </c>
      <c r="H23" s="130">
        <v>174505</v>
      </c>
      <c r="I23" s="130">
        <v>0</v>
      </c>
      <c r="J23" s="130">
        <v>332808</v>
      </c>
      <c r="K23" s="71">
        <f>IFERROR(F23/G23-1,"n/a")</f>
        <v>0.5177996874085935</v>
      </c>
      <c r="L23" s="71">
        <f t="shared" si="0"/>
        <v>1.9438468811781897</v>
      </c>
      <c r="M23" s="71" t="str">
        <f>IFERROR(F23/I23-1,"n/a")</f>
        <v>n/a</v>
      </c>
      <c r="N23" s="131">
        <f t="shared" si="1"/>
        <v>0.54358068315665498</v>
      </c>
      <c r="O23" s="75">
        <v>3549868</v>
      </c>
      <c r="P23" s="75">
        <v>1667352</v>
      </c>
      <c r="Q23" s="75">
        <v>342388</v>
      </c>
      <c r="R23" s="75">
        <v>545974</v>
      </c>
      <c r="S23" s="75">
        <v>2898167</v>
      </c>
      <c r="T23" s="71">
        <f>IFERROR(O23/P23-1,"n/a")</f>
        <v>1.1290453365576076</v>
      </c>
      <c r="U23" s="71">
        <f>IFERROR(O23/Q23-1,"n/a")</f>
        <v>9.3679685035690508</v>
      </c>
      <c r="V23" s="71">
        <f>IFERROR(O23/R23-1,"n/a")</f>
        <v>5.5018993578448789</v>
      </c>
      <c r="W23" s="131">
        <f>IFERROR(O23/S23-1,"n/a")</f>
        <v>0.22486661396668994</v>
      </c>
      <c r="X23" s="75">
        <v>2165161</v>
      </c>
      <c r="Y23" s="75">
        <v>465109</v>
      </c>
      <c r="Z23" s="75">
        <v>140552</v>
      </c>
      <c r="AA23" s="75">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49"/>
      <c r="AB24" s="224"/>
      <c r="AC24" s="224"/>
    </row>
    <row r="25" spans="1:29" s="225" customFormat="1" ht="10.8">
      <c r="B25" s="229"/>
      <c r="C25" s="190"/>
      <c r="D25" s="168" t="s">
        <v>19</v>
      </c>
      <c r="E25" s="189"/>
      <c r="F25" s="130">
        <v>2</v>
      </c>
      <c r="G25" s="130">
        <v>1</v>
      </c>
      <c r="H25" s="130">
        <v>0</v>
      </c>
      <c r="I25" s="130">
        <v>0</v>
      </c>
      <c r="J25" s="130">
        <v>3</v>
      </c>
      <c r="K25" s="71">
        <f>IFERROR(F25/G25-1,"n/a")</f>
        <v>1</v>
      </c>
      <c r="L25" s="71" t="str">
        <f t="shared" si="0"/>
        <v>n/a</v>
      </c>
      <c r="M25" s="71" t="str">
        <f>IFERROR(F25/I25-1,"n/a")</f>
        <v>n/a</v>
      </c>
      <c r="N25" s="131">
        <f t="shared" si="1"/>
        <v>-0.33333333333333337</v>
      </c>
      <c r="O25" s="75">
        <v>21</v>
      </c>
      <c r="P25" s="75">
        <v>9</v>
      </c>
      <c r="Q25" s="75">
        <v>0</v>
      </c>
      <c r="R25" s="75">
        <v>0</v>
      </c>
      <c r="S25" s="75">
        <v>16</v>
      </c>
      <c r="T25" s="71">
        <f>IFERROR(O25/P25-1,"n/a")</f>
        <v>1.3333333333333335</v>
      </c>
      <c r="U25" s="71" t="str">
        <f>IFERROR(O25/Q25-1,"n/a")</f>
        <v>n/a</v>
      </c>
      <c r="V25" s="71" t="str">
        <f>IFERROR(O25/R25-1,"n/a")</f>
        <v>n/a</v>
      </c>
      <c r="W25" s="131">
        <f>IFERROR(O25/S25-1,"n/a")</f>
        <v>0.3125</v>
      </c>
      <c r="X25" s="75">
        <v>9</v>
      </c>
      <c r="Y25" s="75">
        <v>0</v>
      </c>
      <c r="Z25" s="75">
        <v>0</v>
      </c>
      <c r="AA25" s="75">
        <v>16</v>
      </c>
      <c r="AB25" s="224"/>
      <c r="AC25" s="224"/>
    </row>
    <row r="26" spans="1:29" s="225" customFormat="1" ht="10.8">
      <c r="A26" s="224"/>
      <c r="B26" s="229"/>
      <c r="C26" s="190"/>
      <c r="D26" s="168" t="s">
        <v>20</v>
      </c>
      <c r="E26" s="189"/>
      <c r="F26" s="130">
        <v>4312</v>
      </c>
      <c r="G26" s="130">
        <v>2358</v>
      </c>
      <c r="H26" s="130">
        <v>0</v>
      </c>
      <c r="I26" s="130">
        <v>0</v>
      </c>
      <c r="J26" s="130">
        <v>3957</v>
      </c>
      <c r="K26" s="71">
        <f>IFERROR(F26/G26-1,"n/a")</f>
        <v>0.82866836301950797</v>
      </c>
      <c r="L26" s="71" t="str">
        <f t="shared" si="0"/>
        <v>n/a</v>
      </c>
      <c r="M26" s="71" t="str">
        <f>IFERROR(F26/I26-1,"n/a")</f>
        <v>n/a</v>
      </c>
      <c r="N26" s="131">
        <f t="shared" si="1"/>
        <v>8.971443012383129E-2</v>
      </c>
      <c r="O26" s="75">
        <v>38626</v>
      </c>
      <c r="P26" s="75">
        <v>15637</v>
      </c>
      <c r="Q26" s="75">
        <v>0</v>
      </c>
      <c r="R26" s="75">
        <v>0</v>
      </c>
      <c r="S26" s="75">
        <v>20248</v>
      </c>
      <c r="T26" s="71">
        <f>IFERROR(O26/P26-1,"n/a")</f>
        <v>1.4701669118117286</v>
      </c>
      <c r="U26" s="71" t="str">
        <f>IFERROR(O26/Q26-1,"n/a")</f>
        <v>n/a</v>
      </c>
      <c r="V26" s="71" t="str">
        <f>IFERROR(O26/R26-1,"n/a")</f>
        <v>n/a</v>
      </c>
      <c r="W26" s="131">
        <f>IFERROR(O26/S26-1,"n/a")</f>
        <v>0.90764519952587919</v>
      </c>
      <c r="X26" s="75">
        <v>15637</v>
      </c>
      <c r="Y26" s="75">
        <v>0</v>
      </c>
      <c r="Z26" s="75">
        <v>0</v>
      </c>
      <c r="AA26" s="75">
        <v>20248</v>
      </c>
      <c r="AB26" s="224"/>
      <c r="AC26" s="224"/>
    </row>
    <row r="27" spans="1:29" s="225" customFormat="1" ht="11.4" thickBot="1">
      <c r="A27" s="224"/>
      <c r="B27" s="229"/>
      <c r="C27" s="198" t="s">
        <v>16</v>
      </c>
      <c r="D27" s="199"/>
      <c r="E27" s="200"/>
      <c r="F27" s="137">
        <f t="shared" ref="F27:J28" si="2">F13+F16+F19+F22+F25</f>
        <v>472</v>
      </c>
      <c r="G27" s="137">
        <f t="shared" si="2"/>
        <v>414</v>
      </c>
      <c r="H27" s="137">
        <f t="shared" si="2"/>
        <v>244</v>
      </c>
      <c r="I27" s="137">
        <f t="shared" si="2"/>
        <v>18</v>
      </c>
      <c r="J27" s="137">
        <f t="shared" si="2"/>
        <v>388</v>
      </c>
      <c r="K27" s="138">
        <f>IFERROR(F27/G27-1,"n/a")</f>
        <v>0.14009661835748788</v>
      </c>
      <c r="L27" s="138">
        <f t="shared" si="0"/>
        <v>0.93442622950819665</v>
      </c>
      <c r="M27" s="138">
        <f>IFERROR(F27/I27-1,"n/a")</f>
        <v>25.222222222222221</v>
      </c>
      <c r="N27" s="139">
        <f t="shared" si="1"/>
        <v>0.21649484536082464</v>
      </c>
      <c r="O27" s="137">
        <f t="shared" ref="O27:S28" si="3">O13+O16+O19+O22+O25</f>
        <v>3591</v>
      </c>
      <c r="P27" s="137">
        <f t="shared" si="3"/>
        <v>2990</v>
      </c>
      <c r="Q27" s="137">
        <f t="shared" si="3"/>
        <v>619</v>
      </c>
      <c r="R27" s="137">
        <f t="shared" si="3"/>
        <v>803</v>
      </c>
      <c r="S27" s="137">
        <f t="shared" si="3"/>
        <v>2956</v>
      </c>
      <c r="T27" s="138">
        <f>IFERROR(O27/P27-1,"n/a")</f>
        <v>0.20100334448160528</v>
      </c>
      <c r="U27" s="138">
        <f>IFERROR(O27/Q27-1,"n/a")</f>
        <v>4.8012924071082388</v>
      </c>
      <c r="V27" s="138">
        <f>IFERROR(O27/R27-1,"n/a")</f>
        <v>3.4719800747198004</v>
      </c>
      <c r="W27" s="139">
        <f>IFERROR(O27/S27-1,"n/a")</f>
        <v>0.21481732070365367</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1211190</v>
      </c>
      <c r="G28" s="141">
        <f t="shared" si="2"/>
        <v>867086</v>
      </c>
      <c r="H28" s="141">
        <f t="shared" si="2"/>
        <v>368120</v>
      </c>
      <c r="I28" s="141">
        <f t="shared" si="2"/>
        <v>13954</v>
      </c>
      <c r="J28" s="141">
        <f t="shared" si="2"/>
        <v>926937</v>
      </c>
      <c r="K28" s="142">
        <f>IFERROR(F28/G28-1,"n/a")</f>
        <v>0.39685106206304788</v>
      </c>
      <c r="L28" s="142">
        <f t="shared" si="0"/>
        <v>2.290204281212648</v>
      </c>
      <c r="M28" s="142">
        <f>IFERROR(F28/I28-1,"n/a")</f>
        <v>85.798767378529448</v>
      </c>
      <c r="N28" s="143">
        <f t="shared" si="1"/>
        <v>0.30665838131394052</v>
      </c>
      <c r="O28" s="141">
        <f t="shared" si="3"/>
        <v>10413244</v>
      </c>
      <c r="P28" s="141">
        <f t="shared" si="3"/>
        <v>6020302</v>
      </c>
      <c r="Q28" s="141">
        <f t="shared" si="3"/>
        <v>936731</v>
      </c>
      <c r="R28" s="141">
        <f t="shared" si="3"/>
        <v>1712585</v>
      </c>
      <c r="S28" s="141">
        <f t="shared" si="3"/>
        <v>8421657</v>
      </c>
      <c r="T28" s="142">
        <f>IFERROR(O28/P28-1,"n/a")</f>
        <v>0.72968797910802485</v>
      </c>
      <c r="U28" s="142">
        <f>IFERROR(O28/Q28-1,"n/a")</f>
        <v>10.116578825724782</v>
      </c>
      <c r="V28" s="142">
        <f>IFERROR(O28/R28-1,"n/a")</f>
        <v>5.0804246212596746</v>
      </c>
      <c r="W28" s="143">
        <f>IFERROR(O28/S28-1,"n/a")</f>
        <v>0.23648398409006677</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97</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27</v>
      </c>
      <c r="G9" s="253"/>
      <c r="H9" s="253"/>
      <c r="I9" s="253"/>
      <c r="J9" s="253"/>
      <c r="K9" s="253"/>
      <c r="L9" s="253"/>
      <c r="M9" s="253"/>
      <c r="N9" s="254"/>
      <c r="O9" s="252" t="s">
        <v>28</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98</v>
      </c>
      <c r="G13" s="130">
        <v>82</v>
      </c>
      <c r="H13" s="130">
        <v>60</v>
      </c>
      <c r="I13" s="130">
        <v>0</v>
      </c>
      <c r="J13" s="130">
        <v>79</v>
      </c>
      <c r="K13" s="71">
        <f>IFERROR(F13/G13-1,"n/a")</f>
        <v>0.19512195121951215</v>
      </c>
      <c r="L13" s="71">
        <f t="shared" ref="L13:L28" si="0">IFERROR(F13/H13-1,"n/a")</f>
        <v>0.6333333333333333</v>
      </c>
      <c r="M13" s="71" t="str">
        <f>IFERROR(F13/I13-1,"n/a")</f>
        <v>n/a</v>
      </c>
      <c r="N13" s="131">
        <f>IFERROR(F13/J13-1,"n/a")</f>
        <v>0.240506329113924</v>
      </c>
      <c r="O13" s="75">
        <v>1155</v>
      </c>
      <c r="P13" s="75">
        <v>1079</v>
      </c>
      <c r="Q13" s="75">
        <v>139</v>
      </c>
      <c r="R13" s="75">
        <v>551</v>
      </c>
      <c r="S13" s="75">
        <v>1102</v>
      </c>
      <c r="T13" s="71">
        <f>IFERROR(O13/P13-1,"n/a")</f>
        <v>7.0435588507877567E-2</v>
      </c>
      <c r="U13" s="71">
        <f>IFERROR(O13/Q13-1,"n/a")</f>
        <v>7.3093525179856123</v>
      </c>
      <c r="V13" s="71">
        <f>IFERROR(O13/R13-1,"n/a")</f>
        <v>1.0961887477313974</v>
      </c>
      <c r="W13" s="131">
        <f>IFERROR(O13/S13-1,"n/a")</f>
        <v>4.8094373865698703E-2</v>
      </c>
      <c r="X13" s="75">
        <v>1486</v>
      </c>
      <c r="Y13" s="75">
        <v>522</v>
      </c>
      <c r="Z13" s="75">
        <v>551</v>
      </c>
      <c r="AA13" s="231">
        <v>1591</v>
      </c>
      <c r="AB13" s="224"/>
      <c r="AC13" s="224"/>
    </row>
    <row r="14" spans="1:29" s="225" customFormat="1" ht="10.8">
      <c r="A14" s="224"/>
      <c r="B14" s="229"/>
      <c r="C14" s="190"/>
      <c r="D14" s="168" t="s">
        <v>20</v>
      </c>
      <c r="E14" s="189"/>
      <c r="F14" s="130">
        <v>313650</v>
      </c>
      <c r="G14" s="130">
        <v>280580</v>
      </c>
      <c r="H14" s="130">
        <v>83395</v>
      </c>
      <c r="I14" s="130">
        <v>0</v>
      </c>
      <c r="J14" s="130">
        <v>234453</v>
      </c>
      <c r="K14" s="71">
        <f>IFERROR(F14/G14-1,"n/a")</f>
        <v>0.11786299807541512</v>
      </c>
      <c r="L14" s="71">
        <f t="shared" si="0"/>
        <v>2.7610168475328258</v>
      </c>
      <c r="M14" s="71" t="str">
        <f>IFERROR(F14/I14-1,"n/a")</f>
        <v>n/a</v>
      </c>
      <c r="N14" s="131">
        <f>IFERROR(F14/J14-1,"n/a")</f>
        <v>0.33779478189658474</v>
      </c>
      <c r="O14" s="75">
        <v>3786544</v>
      </c>
      <c r="P14" s="75">
        <v>2378604</v>
      </c>
      <c r="Q14" s="75">
        <v>180900</v>
      </c>
      <c r="R14" s="75">
        <v>1092884</v>
      </c>
      <c r="S14" s="75">
        <v>3343418</v>
      </c>
      <c r="T14" s="71">
        <f>IFERROR(O14/P14-1,"n/a")</f>
        <v>0.59191862117443672</v>
      </c>
      <c r="U14" s="71">
        <f>IFERROR(O14/Q14-1,"n/a")</f>
        <v>19.931697070204532</v>
      </c>
      <c r="V14" s="71">
        <f>IFERROR(O14/R14-1,"n/a")</f>
        <v>2.4647263570516174</v>
      </c>
      <c r="W14" s="131">
        <f>IFERROR(O14/S14-1,"n/a")</f>
        <v>0.13253682309540715</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68</v>
      </c>
      <c r="G16" s="130">
        <v>74</v>
      </c>
      <c r="H16" s="130">
        <v>34</v>
      </c>
      <c r="I16" s="130">
        <v>9</v>
      </c>
      <c r="J16" s="130">
        <v>70</v>
      </c>
      <c r="K16" s="71">
        <f>IFERROR(F16/G16-1,"n/a")</f>
        <v>-8.108108108108103E-2</v>
      </c>
      <c r="L16" s="71">
        <f t="shared" si="0"/>
        <v>1</v>
      </c>
      <c r="M16" s="71">
        <f>IFERROR(F16/I16-1,"n/a")</f>
        <v>6.5555555555555554</v>
      </c>
      <c r="N16" s="131">
        <f>IFERROR(F16/J16-1,"n/a")</f>
        <v>-2.8571428571428581E-2</v>
      </c>
      <c r="O16" s="75">
        <v>425</v>
      </c>
      <c r="P16" s="75">
        <v>432</v>
      </c>
      <c r="Q16" s="75">
        <v>136</v>
      </c>
      <c r="R16" s="75">
        <v>21</v>
      </c>
      <c r="S16" s="75">
        <v>403</v>
      </c>
      <c r="T16" s="71">
        <f>IFERROR(O16/P16-1,"n/a")</f>
        <v>-1.620370370370372E-2</v>
      </c>
      <c r="U16" s="71">
        <f>IFERROR(O16/Q16-1,"n/a")</f>
        <v>2.125</v>
      </c>
      <c r="V16" s="71">
        <f>IFERROR(O16/R16-1,"n/a")</f>
        <v>19.238095238095237</v>
      </c>
      <c r="W16" s="131">
        <f>IFERROR(O16/S16-1,"n/a")</f>
        <v>5.4590570719603049E-2</v>
      </c>
      <c r="X16" s="75">
        <v>572</v>
      </c>
      <c r="Y16" s="75">
        <v>202</v>
      </c>
      <c r="Z16" s="75">
        <v>54</v>
      </c>
      <c r="AA16" s="231">
        <v>586</v>
      </c>
      <c r="AB16" s="224"/>
      <c r="AC16" s="224"/>
    </row>
    <row r="17" spans="1:29" s="225" customFormat="1" ht="10.8">
      <c r="A17" s="224"/>
      <c r="B17" s="229"/>
      <c r="C17" s="190"/>
      <c r="D17" s="168" t="s">
        <v>20</v>
      </c>
      <c r="E17" s="189"/>
      <c r="F17" s="130">
        <v>223095</v>
      </c>
      <c r="G17" s="130">
        <v>150081</v>
      </c>
      <c r="H17" s="130">
        <v>64266</v>
      </c>
      <c r="I17" s="130">
        <v>6072</v>
      </c>
      <c r="J17" s="130">
        <v>169136</v>
      </c>
      <c r="K17" s="71">
        <f>IFERROR(F17/G17-1,"n/a")</f>
        <v>0.48649729146261023</v>
      </c>
      <c r="L17" s="71">
        <f t="shared" si="0"/>
        <v>2.4714312389132669</v>
      </c>
      <c r="M17" s="71">
        <f>IFERROR(F17/I17-1,"n/a")</f>
        <v>35.741600790513836</v>
      </c>
      <c r="N17" s="131">
        <f>IFERROR(F17/J17-1,"n/a")</f>
        <v>0.31902729164695875</v>
      </c>
      <c r="O17" s="75">
        <v>1331619</v>
      </c>
      <c r="P17" s="75">
        <v>728384</v>
      </c>
      <c r="Q17" s="75">
        <v>215286</v>
      </c>
      <c r="R17" s="75">
        <v>49726</v>
      </c>
      <c r="S17" s="75">
        <v>1081890</v>
      </c>
      <c r="T17" s="71">
        <f>IFERROR(O17/P17-1,"n/a")</f>
        <v>0.82818266189262801</v>
      </c>
      <c r="U17" s="71">
        <f>IFERROR(O17/Q17-1,"n/a")</f>
        <v>5.1853487918396919</v>
      </c>
      <c r="V17" s="71">
        <f>IFERROR(O17/R17-1,"n/a")</f>
        <v>25.779129630374452</v>
      </c>
      <c r="W17" s="131">
        <f>IFERROR(O17/S17-1,"n/a")</f>
        <v>0.23082660898982343</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100</v>
      </c>
      <c r="G19" s="130">
        <v>92</v>
      </c>
      <c r="H19" s="130">
        <v>7</v>
      </c>
      <c r="I19" s="130">
        <v>1</v>
      </c>
      <c r="J19" s="130">
        <v>32</v>
      </c>
      <c r="K19" s="71">
        <f>IFERROR(F19/G19-1,"n/a")</f>
        <v>8.6956521739130377E-2</v>
      </c>
      <c r="L19" s="71">
        <f t="shared" si="0"/>
        <v>13.285714285714286</v>
      </c>
      <c r="M19" s="71">
        <f>IFERROR(F19/I19-1,"n/a")</f>
        <v>99</v>
      </c>
      <c r="N19" s="131">
        <f>IFERROR(F19/J19-1,"n/a")</f>
        <v>2.125</v>
      </c>
      <c r="O19" s="75">
        <v>544</v>
      </c>
      <c r="P19" s="75">
        <v>513</v>
      </c>
      <c r="Q19" s="75">
        <v>16</v>
      </c>
      <c r="R19" s="75">
        <v>8</v>
      </c>
      <c r="S19" s="75">
        <v>231</v>
      </c>
      <c r="T19" s="71">
        <f>IFERROR(O19/P19-1,"n/a")</f>
        <v>6.0428849902534054E-2</v>
      </c>
      <c r="U19" s="71">
        <f>IFERROR(O19/Q19-1,"n/a")</f>
        <v>33</v>
      </c>
      <c r="V19" s="71">
        <f>IFERROR(O19/R19-1,"n/a")</f>
        <v>67</v>
      </c>
      <c r="W19" s="131">
        <f>IFERROR(O19/S19-1,"n/a")</f>
        <v>1.3549783549783552</v>
      </c>
      <c r="X19" s="75">
        <v>658</v>
      </c>
      <c r="Y19" s="75">
        <v>47</v>
      </c>
      <c r="Z19" s="75">
        <v>9</v>
      </c>
      <c r="AA19" s="231">
        <v>290</v>
      </c>
      <c r="AB19" s="224"/>
      <c r="AC19" s="224"/>
    </row>
    <row r="20" spans="1:29" s="225" customFormat="1" ht="10.8">
      <c r="A20" s="224"/>
      <c r="B20" s="229"/>
      <c r="C20" s="190"/>
      <c r="D20" s="168" t="s">
        <v>20</v>
      </c>
      <c r="E20" s="189"/>
      <c r="F20" s="130">
        <v>181434</v>
      </c>
      <c r="G20" s="130">
        <v>137415</v>
      </c>
      <c r="H20" s="130">
        <v>3224</v>
      </c>
      <c r="I20" s="130">
        <v>0</v>
      </c>
      <c r="J20" s="130">
        <v>76553</v>
      </c>
      <c r="K20" s="71">
        <f>IFERROR(F20/G20-1,"n/a")</f>
        <v>0.32033620783757222</v>
      </c>
      <c r="L20" s="71">
        <f t="shared" si="0"/>
        <v>55.276054590570716</v>
      </c>
      <c r="M20" s="71" t="str">
        <f>IFERROR(F20/I20-1,"n/a")</f>
        <v>n/a</v>
      </c>
      <c r="N20" s="131">
        <f t="shared" ref="N20:N28" si="1">IFERROR(F20/J20-1,"n/a")</f>
        <v>1.3700442830457331</v>
      </c>
      <c r="O20" s="75">
        <v>1013425</v>
      </c>
      <c r="P20" s="75">
        <v>704058</v>
      </c>
      <c r="Q20" s="75">
        <v>4542</v>
      </c>
      <c r="R20" s="75">
        <v>10047</v>
      </c>
      <c r="S20" s="75">
        <v>487762</v>
      </c>
      <c r="T20" s="71">
        <f>IFERROR(O20/P20-1,"n/a")</f>
        <v>0.43940556033735856</v>
      </c>
      <c r="U20" s="71">
        <f>IFERROR(O20/Q20-1,"n/a")</f>
        <v>222.12307353588727</v>
      </c>
      <c r="V20" s="71">
        <f>IFERROR(O20/R20-1,"n/a")</f>
        <v>99.868418433363189</v>
      </c>
      <c r="W20" s="131">
        <f>IFERROR(O20/S20-1,"n/a")</f>
        <v>1.0777038801710672</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119</v>
      </c>
      <c r="G22" s="130">
        <v>85</v>
      </c>
      <c r="H22" s="130">
        <v>46</v>
      </c>
      <c r="I22" s="130">
        <v>0</v>
      </c>
      <c r="J22" s="130">
        <v>86</v>
      </c>
      <c r="K22" s="71">
        <f>IFERROR(F22/G22-1,"n/a")</f>
        <v>0.39999999999999991</v>
      </c>
      <c r="L22" s="71">
        <f t="shared" si="0"/>
        <v>1.5869565217391304</v>
      </c>
      <c r="M22" s="71" t="str">
        <f>IFERROR(F22/I22-1,"n/a")</f>
        <v>n/a</v>
      </c>
      <c r="N22" s="131">
        <f t="shared" si="1"/>
        <v>0.38372093023255816</v>
      </c>
      <c r="O22" s="75">
        <v>976</v>
      </c>
      <c r="P22" s="75">
        <v>544</v>
      </c>
      <c r="Q22" s="75">
        <v>84</v>
      </c>
      <c r="R22" s="75">
        <v>205</v>
      </c>
      <c r="S22" s="75">
        <v>819</v>
      </c>
      <c r="T22" s="71">
        <f>IFERROR(O22/P22-1,"n/a")</f>
        <v>0.79411764705882359</v>
      </c>
      <c r="U22" s="71">
        <f>IFERROR(O22/Q22-1,"n/a")</f>
        <v>10.619047619047619</v>
      </c>
      <c r="V22" s="71">
        <f>IFERROR(O22/R22-1,"n/a")</f>
        <v>3.7609756097560973</v>
      </c>
      <c r="W22" s="131">
        <f>IFERROR(O22/S22-1,"n/a")</f>
        <v>0.19169719169719168</v>
      </c>
      <c r="X22" s="75">
        <v>895</v>
      </c>
      <c r="Y22" s="75">
        <v>283</v>
      </c>
      <c r="Z22" s="75">
        <v>43</v>
      </c>
      <c r="AA22" s="231">
        <v>827</v>
      </c>
      <c r="AB22" s="224"/>
      <c r="AC22" s="224"/>
    </row>
    <row r="23" spans="1:29" s="225" customFormat="1" ht="10.8">
      <c r="A23" s="224"/>
      <c r="B23" s="229"/>
      <c r="C23" s="190"/>
      <c r="D23" s="168" t="s">
        <v>20</v>
      </c>
      <c r="E23" s="189"/>
      <c r="F23" s="130">
        <v>374705</v>
      </c>
      <c r="G23" s="130">
        <v>267710</v>
      </c>
      <c r="H23" s="130">
        <v>89719</v>
      </c>
      <c r="I23" s="130">
        <v>0</v>
      </c>
      <c r="J23" s="130">
        <v>304036</v>
      </c>
      <c r="K23" s="71">
        <f>IFERROR(F23/G23-1,"n/a")</f>
        <v>0.39966755070785553</v>
      </c>
      <c r="L23" s="71">
        <f t="shared" si="0"/>
        <v>3.1764286271581268</v>
      </c>
      <c r="M23" s="71" t="str">
        <f>IFERROR(F23/I23-1,"n/a")</f>
        <v>n/a</v>
      </c>
      <c r="N23" s="131">
        <f t="shared" si="1"/>
        <v>0.23243629043929004</v>
      </c>
      <c r="O23" s="75">
        <v>3036152</v>
      </c>
      <c r="P23" s="75">
        <v>1328891</v>
      </c>
      <c r="Q23" s="75">
        <v>167883</v>
      </c>
      <c r="R23" s="75">
        <v>545974</v>
      </c>
      <c r="S23" s="75">
        <v>2565359</v>
      </c>
      <c r="T23" s="71">
        <f>IFERROR(O23/P23-1,"n/a")</f>
        <v>1.2847261363046329</v>
      </c>
      <c r="U23" s="71">
        <f>IFERROR(O23/Q23-1,"n/a")</f>
        <v>17.084928194039897</v>
      </c>
      <c r="V23" s="71">
        <f>IFERROR(O23/R23-1,"n/a")</f>
        <v>4.5609827574206827</v>
      </c>
      <c r="W23" s="131">
        <f>IFERROR(O23/S23-1,"n/a")</f>
        <v>0.18351934368640022</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4</v>
      </c>
      <c r="G25" s="130">
        <v>1</v>
      </c>
      <c r="H25" s="130">
        <v>0</v>
      </c>
      <c r="I25" s="130">
        <v>0</v>
      </c>
      <c r="J25" s="130">
        <v>1</v>
      </c>
      <c r="K25" s="71">
        <f>IFERROR(F25/G25-1,"n/a")</f>
        <v>3</v>
      </c>
      <c r="L25" s="71" t="str">
        <f t="shared" si="0"/>
        <v>n/a</v>
      </c>
      <c r="M25" s="71" t="str">
        <f>IFERROR(F25/I25-1,"n/a")</f>
        <v>n/a</v>
      </c>
      <c r="N25" s="131">
        <f t="shared" si="1"/>
        <v>3</v>
      </c>
      <c r="O25" s="75">
        <v>19</v>
      </c>
      <c r="P25" s="75">
        <v>8</v>
      </c>
      <c r="Q25" s="75">
        <v>0</v>
      </c>
      <c r="R25" s="75">
        <v>0</v>
      </c>
      <c r="S25" s="75">
        <v>13</v>
      </c>
      <c r="T25" s="71">
        <f>IFERROR(O25/P25-1,"n/a")</f>
        <v>1.375</v>
      </c>
      <c r="U25" s="71" t="str">
        <f>IFERROR(O25/Q25-1,"n/a")</f>
        <v>n/a</v>
      </c>
      <c r="V25" s="71" t="str">
        <f>IFERROR(O25/R25-1,"n/a")</f>
        <v>n/a</v>
      </c>
      <c r="W25" s="131">
        <f>IFERROR(O25/S25-1,"n/a")</f>
        <v>0.46153846153846145</v>
      </c>
      <c r="X25" s="75">
        <v>9</v>
      </c>
      <c r="Y25" s="75">
        <v>0</v>
      </c>
      <c r="Z25" s="75">
        <v>0</v>
      </c>
      <c r="AA25" s="231">
        <v>16</v>
      </c>
      <c r="AB25" s="224"/>
      <c r="AC25" s="224"/>
    </row>
    <row r="26" spans="1:29" s="225" customFormat="1" ht="10.8">
      <c r="A26" s="224"/>
      <c r="B26" s="229"/>
      <c r="C26" s="190"/>
      <c r="D26" s="168" t="s">
        <v>20</v>
      </c>
      <c r="E26" s="189"/>
      <c r="F26" s="130">
        <v>7920</v>
      </c>
      <c r="G26" s="130">
        <v>2266</v>
      </c>
      <c r="H26" s="130">
        <v>0</v>
      </c>
      <c r="I26" s="130">
        <v>0</v>
      </c>
      <c r="J26" s="130">
        <v>1243</v>
      </c>
      <c r="K26" s="71">
        <f>IFERROR(F26/G26-1,"n/a")</f>
        <v>2.4951456310679609</v>
      </c>
      <c r="L26" s="71" t="str">
        <f t="shared" si="0"/>
        <v>n/a</v>
      </c>
      <c r="M26" s="71" t="str">
        <f>IFERROR(F26/I26-1,"n/a")</f>
        <v>n/a</v>
      </c>
      <c r="N26" s="131">
        <f t="shared" si="1"/>
        <v>5.3716814159292037</v>
      </c>
      <c r="O26" s="75">
        <v>34314</v>
      </c>
      <c r="P26" s="75">
        <v>13279</v>
      </c>
      <c r="Q26" s="75">
        <v>0</v>
      </c>
      <c r="R26" s="75">
        <v>0</v>
      </c>
      <c r="S26" s="75">
        <v>16291</v>
      </c>
      <c r="T26" s="71">
        <f>IFERROR(O26/P26-1,"n/a")</f>
        <v>1.5840801265155511</v>
      </c>
      <c r="U26" s="71" t="str">
        <f>IFERROR(O26/Q26-1,"n/a")</f>
        <v>n/a</v>
      </c>
      <c r="V26" s="71" t="str">
        <f>IFERROR(O26/R26-1,"n/a")</f>
        <v>n/a</v>
      </c>
      <c r="W26" s="131">
        <f>IFERROR(O26/S26-1,"n/a")</f>
        <v>1.1063163710023938</v>
      </c>
      <c r="X26" s="75">
        <v>15637</v>
      </c>
      <c r="Y26" s="75">
        <v>0</v>
      </c>
      <c r="Z26" s="75">
        <v>0</v>
      </c>
      <c r="AA26" s="233">
        <v>20248</v>
      </c>
      <c r="AB26" s="224"/>
      <c r="AC26" s="224"/>
    </row>
    <row r="27" spans="1:29" s="225" customFormat="1" ht="11.4" thickBot="1">
      <c r="A27" s="224"/>
      <c r="B27" s="229"/>
      <c r="C27" s="198" t="s">
        <v>16</v>
      </c>
      <c r="D27" s="199"/>
      <c r="E27" s="200"/>
      <c r="F27" s="137">
        <f t="shared" ref="F27:J28" si="2">F13+F16+F19+F22+F25</f>
        <v>389</v>
      </c>
      <c r="G27" s="137">
        <f t="shared" si="2"/>
        <v>334</v>
      </c>
      <c r="H27" s="137">
        <f t="shared" si="2"/>
        <v>147</v>
      </c>
      <c r="I27" s="137">
        <f t="shared" si="2"/>
        <v>10</v>
      </c>
      <c r="J27" s="137">
        <f t="shared" si="2"/>
        <v>268</v>
      </c>
      <c r="K27" s="138">
        <f>IFERROR(F27/G27-1,"n/a")</f>
        <v>0.16467065868263475</v>
      </c>
      <c r="L27" s="138">
        <f t="shared" si="0"/>
        <v>1.6462585034013606</v>
      </c>
      <c r="M27" s="138">
        <f>IFERROR(F27/I27-1,"n/a")</f>
        <v>37.9</v>
      </c>
      <c r="N27" s="139">
        <f t="shared" si="1"/>
        <v>0.45149253731343286</v>
      </c>
      <c r="O27" s="137">
        <f t="shared" ref="O27:S28" si="3">O13+O16+O19+O22+O25</f>
        <v>3119</v>
      </c>
      <c r="P27" s="137">
        <f t="shared" si="3"/>
        <v>2576</v>
      </c>
      <c r="Q27" s="137">
        <f t="shared" si="3"/>
        <v>375</v>
      </c>
      <c r="R27" s="137">
        <f t="shared" si="3"/>
        <v>785</v>
      </c>
      <c r="S27" s="137">
        <f t="shared" si="3"/>
        <v>2568</v>
      </c>
      <c r="T27" s="138">
        <f>IFERROR(O27/P27-1,"n/a")</f>
        <v>0.21079192546583858</v>
      </c>
      <c r="U27" s="138">
        <f>IFERROR(O27/Q27-1,"n/a")</f>
        <v>7.3173333333333339</v>
      </c>
      <c r="V27" s="138">
        <f>IFERROR(O27/R27-1,"n/a")</f>
        <v>2.9732484076433119</v>
      </c>
      <c r="W27" s="139">
        <f>IFERROR(O27/S27-1,"n/a")</f>
        <v>0.21456386292834884</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1100804</v>
      </c>
      <c r="G28" s="141">
        <f t="shared" si="2"/>
        <v>838052</v>
      </c>
      <c r="H28" s="141">
        <f t="shared" si="2"/>
        <v>240604</v>
      </c>
      <c r="I28" s="141">
        <f t="shared" si="2"/>
        <v>6072</v>
      </c>
      <c r="J28" s="141">
        <f t="shared" si="2"/>
        <v>785421</v>
      </c>
      <c r="K28" s="142">
        <f>IFERROR(F28/G28-1,"n/a")</f>
        <v>0.31352708423820963</v>
      </c>
      <c r="L28" s="142">
        <f t="shared" si="0"/>
        <v>3.5751691576199898</v>
      </c>
      <c r="M28" s="142">
        <f>IFERROR(F28/I28-1,"n/a")</f>
        <v>180.29183135704875</v>
      </c>
      <c r="N28" s="143">
        <f t="shared" si="1"/>
        <v>0.40154643178626492</v>
      </c>
      <c r="O28" s="141">
        <f t="shared" si="3"/>
        <v>9202054</v>
      </c>
      <c r="P28" s="141">
        <f t="shared" si="3"/>
        <v>5153216</v>
      </c>
      <c r="Q28" s="141">
        <f t="shared" si="3"/>
        <v>568611</v>
      </c>
      <c r="R28" s="141">
        <f t="shared" si="3"/>
        <v>1698631</v>
      </c>
      <c r="S28" s="141">
        <f t="shared" si="3"/>
        <v>7494720</v>
      </c>
      <c r="T28" s="142">
        <f>IFERROR(O28/P28-1,"n/a")</f>
        <v>0.78569149827990903</v>
      </c>
      <c r="U28" s="142">
        <f>IFERROR(O28/Q28-1,"n/a")</f>
        <v>15.18339075396009</v>
      </c>
      <c r="V28" s="142">
        <f>IFERROR(O28/R28-1,"n/a")</f>
        <v>4.4173354895795498</v>
      </c>
      <c r="W28" s="143">
        <f>IFERROR(O28/S28-1,"n/a")</f>
        <v>0.22780490798855735</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96</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0" t="s">
        <v>65</v>
      </c>
      <c r="G9" s="253"/>
      <c r="H9" s="253"/>
      <c r="I9" s="253"/>
      <c r="J9" s="253"/>
      <c r="K9" s="253"/>
      <c r="L9" s="253"/>
      <c r="M9" s="253"/>
      <c r="N9" s="254"/>
      <c r="O9" s="252" t="s">
        <v>66</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99</v>
      </c>
      <c r="G13" s="130">
        <v>81</v>
      </c>
      <c r="H13" s="130">
        <v>51</v>
      </c>
      <c r="I13" s="130">
        <v>0</v>
      </c>
      <c r="J13" s="130">
        <v>97</v>
      </c>
      <c r="K13" s="71">
        <f>IFERROR(F13/G13-1,"n/a")</f>
        <v>0.22222222222222232</v>
      </c>
      <c r="L13" s="71">
        <f t="shared" ref="L13:L28" si="0">IFERROR(F13/H13-1,"n/a")</f>
        <v>0.94117647058823528</v>
      </c>
      <c r="M13" s="71" t="str">
        <f>IFERROR(F13/I13-1,"n/a")</f>
        <v>n/a</v>
      </c>
      <c r="N13" s="131">
        <f>IFERROR(F13/J13-1,"n/a")</f>
        <v>2.0618556701030855E-2</v>
      </c>
      <c r="O13" s="75">
        <v>1057</v>
      </c>
      <c r="P13" s="75">
        <v>997</v>
      </c>
      <c r="Q13" s="75">
        <v>79</v>
      </c>
      <c r="R13" s="75">
        <v>551</v>
      </c>
      <c r="S13" s="75">
        <v>1023</v>
      </c>
      <c r="T13" s="71">
        <f>IFERROR(O13/P13-1,"n/a")</f>
        <v>6.0180541624874628E-2</v>
      </c>
      <c r="U13" s="71">
        <f>IFERROR(O13/Q13-1,"n/a")</f>
        <v>12.379746835443038</v>
      </c>
      <c r="V13" s="71">
        <f>IFERROR(O13/R13-1,"n/a")</f>
        <v>0.91833030852994546</v>
      </c>
      <c r="W13" s="131">
        <f>IFERROR(O13/S13-1,"n/a")</f>
        <v>3.3235581622678367E-2</v>
      </c>
      <c r="X13" s="75">
        <v>1486</v>
      </c>
      <c r="Y13" s="75">
        <v>522</v>
      </c>
      <c r="Z13" s="75">
        <v>551</v>
      </c>
      <c r="AA13" s="231">
        <v>1591</v>
      </c>
      <c r="AB13" s="224"/>
      <c r="AC13" s="224"/>
    </row>
    <row r="14" spans="1:29" s="225" customFormat="1" ht="10.8">
      <c r="A14" s="224"/>
      <c r="B14" s="229"/>
      <c r="C14" s="190"/>
      <c r="D14" s="168" t="s">
        <v>20</v>
      </c>
      <c r="E14" s="189"/>
      <c r="F14" s="130">
        <v>375428</v>
      </c>
      <c r="G14" s="130">
        <v>278520</v>
      </c>
      <c r="H14" s="130">
        <v>66591</v>
      </c>
      <c r="I14" s="130">
        <v>0</v>
      </c>
      <c r="J14" s="130">
        <v>325246</v>
      </c>
      <c r="K14" s="71">
        <f>IFERROR(F14/G14-1,"n/a")</f>
        <v>0.34793910670687911</v>
      </c>
      <c r="L14" s="71">
        <f t="shared" si="0"/>
        <v>4.6378189244792836</v>
      </c>
      <c r="M14" s="71" t="str">
        <f>IFERROR(F14/I14-1,"n/a")</f>
        <v>n/a</v>
      </c>
      <c r="N14" s="131">
        <f>IFERROR(F14/J14-1,"n/a")</f>
        <v>0.15428936866248932</v>
      </c>
      <c r="O14" s="75">
        <v>3472894</v>
      </c>
      <c r="P14" s="75">
        <v>2098024</v>
      </c>
      <c r="Q14" s="75">
        <v>97505</v>
      </c>
      <c r="R14" s="75">
        <v>1092884</v>
      </c>
      <c r="S14" s="75">
        <v>3108965</v>
      </c>
      <c r="T14" s="71">
        <f>IFERROR(O14/P14-1,"n/a")</f>
        <v>0.65531662173549976</v>
      </c>
      <c r="U14" s="71">
        <f>IFERROR(O14/Q14-1,"n/a")</f>
        <v>34.617599097482177</v>
      </c>
      <c r="V14" s="71">
        <f>IFERROR(O14/R14-1,"n/a")</f>
        <v>2.177733409950187</v>
      </c>
      <c r="W14" s="131">
        <f>IFERROR(O14/S14-1,"n/a")</f>
        <v>0.1170579276382977</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71</v>
      </c>
      <c r="G16" s="130">
        <v>63</v>
      </c>
      <c r="H16" s="130">
        <v>29</v>
      </c>
      <c r="I16" s="130">
        <v>2</v>
      </c>
      <c r="J16" s="130">
        <v>58</v>
      </c>
      <c r="K16" s="71">
        <f>IFERROR(F16/G16-1,"n/a")</f>
        <v>0.12698412698412698</v>
      </c>
      <c r="L16" s="71">
        <f t="shared" si="0"/>
        <v>1.4482758620689653</v>
      </c>
      <c r="M16" s="71">
        <f>IFERROR(F16/I16-1,"n/a")</f>
        <v>34.5</v>
      </c>
      <c r="N16" s="131">
        <f>IFERROR(F16/J16-1,"n/a")</f>
        <v>0.22413793103448265</v>
      </c>
      <c r="O16" s="75">
        <v>357</v>
      </c>
      <c r="P16" s="75">
        <v>358</v>
      </c>
      <c r="Q16" s="75">
        <v>102</v>
      </c>
      <c r="R16" s="75">
        <v>12</v>
      </c>
      <c r="S16" s="75">
        <v>333</v>
      </c>
      <c r="T16" s="71">
        <f>IFERROR(O16/P16-1,"n/a")</f>
        <v>-2.7932960893854997E-3</v>
      </c>
      <c r="U16" s="71">
        <f>IFERROR(O16/Q16-1,"n/a")</f>
        <v>2.5</v>
      </c>
      <c r="V16" s="71">
        <f>IFERROR(O16/R16-1,"n/a")</f>
        <v>28.75</v>
      </c>
      <c r="W16" s="131">
        <f>IFERROR(O16/S16-1,"n/a")</f>
        <v>7.2072072072072002E-2</v>
      </c>
      <c r="X16" s="75">
        <v>572</v>
      </c>
      <c r="Y16" s="75">
        <v>202</v>
      </c>
      <c r="Z16" s="75">
        <v>54</v>
      </c>
      <c r="AA16" s="231">
        <v>586</v>
      </c>
      <c r="AB16" s="224"/>
      <c r="AC16" s="224"/>
    </row>
    <row r="17" spans="1:29" s="225" customFormat="1" ht="10.8">
      <c r="A17" s="224"/>
      <c r="B17" s="229"/>
      <c r="C17" s="190"/>
      <c r="D17" s="168" t="s">
        <v>20</v>
      </c>
      <c r="E17" s="189"/>
      <c r="F17" s="130">
        <v>262517</v>
      </c>
      <c r="G17" s="130">
        <v>183659</v>
      </c>
      <c r="H17" s="130">
        <v>48391</v>
      </c>
      <c r="I17" s="130">
        <v>2541</v>
      </c>
      <c r="J17" s="130">
        <v>180130</v>
      </c>
      <c r="K17" s="71">
        <f>IFERROR(F17/G17-1,"n/a")</f>
        <v>0.42937182495821058</v>
      </c>
      <c r="L17" s="71">
        <f t="shared" si="0"/>
        <v>4.4249137236262941</v>
      </c>
      <c r="M17" s="71">
        <f>IFERROR(F17/I17-1,"n/a")</f>
        <v>102.3124754033845</v>
      </c>
      <c r="N17" s="131">
        <f>IFERROR(F17/J17-1,"n/a")</f>
        <v>0.45737522900127692</v>
      </c>
      <c r="O17" s="75">
        <v>1108524</v>
      </c>
      <c r="P17" s="75">
        <v>578303</v>
      </c>
      <c r="Q17" s="75">
        <v>151020</v>
      </c>
      <c r="R17" s="75">
        <v>43654</v>
      </c>
      <c r="S17" s="75">
        <v>912754</v>
      </c>
      <c r="T17" s="71">
        <f>IFERROR(O17/P17-1,"n/a")</f>
        <v>0.91685673427251801</v>
      </c>
      <c r="U17" s="71">
        <f>IFERROR(O17/Q17-1,"n/a")</f>
        <v>6.3402463249900674</v>
      </c>
      <c r="V17" s="71">
        <f>IFERROR(O17/R17-1,"n/a")</f>
        <v>24.393411829385624</v>
      </c>
      <c r="W17" s="131">
        <f>IFERROR(O17/S17-1,"n/a")</f>
        <v>0.21448276315414661</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95</v>
      </c>
      <c r="G19" s="130">
        <v>104</v>
      </c>
      <c r="H19" s="130">
        <v>3</v>
      </c>
      <c r="I19" s="130">
        <v>2</v>
      </c>
      <c r="J19" s="130">
        <v>43</v>
      </c>
      <c r="K19" s="71">
        <f>IFERROR(F19/G19-1,"n/a")</f>
        <v>-8.6538461538461564E-2</v>
      </c>
      <c r="L19" s="71">
        <f t="shared" si="0"/>
        <v>30.666666666666668</v>
      </c>
      <c r="M19" s="71">
        <f>IFERROR(F19/I19-1,"n/a")</f>
        <v>46.5</v>
      </c>
      <c r="N19" s="131">
        <f>IFERROR(F19/J19-1,"n/a")</f>
        <v>1.2093023255813953</v>
      </c>
      <c r="O19" s="75">
        <v>444</v>
      </c>
      <c r="P19" s="75">
        <v>421</v>
      </c>
      <c r="Q19" s="75">
        <v>9</v>
      </c>
      <c r="R19" s="75">
        <v>7</v>
      </c>
      <c r="S19" s="75">
        <v>199</v>
      </c>
      <c r="T19" s="71">
        <f>IFERROR(O19/P19-1,"n/a")</f>
        <v>5.4631828978622288E-2</v>
      </c>
      <c r="U19" s="71">
        <f>IFERROR(O19/Q19-1,"n/a")</f>
        <v>48.333333333333336</v>
      </c>
      <c r="V19" s="71">
        <f>IFERROR(O19/R19-1,"n/a")</f>
        <v>62.428571428571431</v>
      </c>
      <c r="W19" s="131">
        <f>IFERROR(O19/S19-1,"n/a")</f>
        <v>1.2311557788944723</v>
      </c>
      <c r="X19" s="75">
        <v>658</v>
      </c>
      <c r="Y19" s="75">
        <v>47</v>
      </c>
      <c r="Z19" s="75">
        <v>9</v>
      </c>
      <c r="AA19" s="231">
        <v>290</v>
      </c>
      <c r="AB19" s="224"/>
      <c r="AC19" s="224"/>
    </row>
    <row r="20" spans="1:29" s="225" customFormat="1" ht="10.8">
      <c r="A20" s="224"/>
      <c r="B20" s="229"/>
      <c r="C20" s="190"/>
      <c r="D20" s="168" t="s">
        <v>20</v>
      </c>
      <c r="E20" s="189"/>
      <c r="F20" s="130">
        <v>234330</v>
      </c>
      <c r="G20" s="130">
        <v>185619</v>
      </c>
      <c r="H20" s="130">
        <v>850</v>
      </c>
      <c r="I20" s="130">
        <v>0</v>
      </c>
      <c r="J20" s="130">
        <v>126823</v>
      </c>
      <c r="K20" s="71">
        <f>IFERROR(F20/G20-1,"n/a")</f>
        <v>0.26242464402889798</v>
      </c>
      <c r="L20" s="71">
        <f t="shared" si="0"/>
        <v>274.68235294117648</v>
      </c>
      <c r="M20" s="71" t="str">
        <f>IFERROR(F20/I20-1,"n/a")</f>
        <v>n/a</v>
      </c>
      <c r="N20" s="131">
        <f t="shared" ref="N20:N28" si="1">IFERROR(F20/J20-1,"n/a")</f>
        <v>0.847693241762141</v>
      </c>
      <c r="O20" s="75">
        <v>831991</v>
      </c>
      <c r="P20" s="75">
        <v>566643</v>
      </c>
      <c r="Q20" s="75">
        <v>1318</v>
      </c>
      <c r="R20" s="75">
        <v>10047</v>
      </c>
      <c r="S20" s="75">
        <v>411209</v>
      </c>
      <c r="T20" s="71">
        <f>IFERROR(O20/P20-1,"n/a")</f>
        <v>0.46828073407771731</v>
      </c>
      <c r="U20" s="71">
        <f>IFERROR(O20/Q20-1,"n/a")</f>
        <v>630.25265553869497</v>
      </c>
      <c r="V20" s="71">
        <f>IFERROR(O20/R20-1,"n/a")</f>
        <v>81.809893500547432</v>
      </c>
      <c r="W20" s="131">
        <f>IFERROR(O20/S20-1,"n/a")</f>
        <v>1.0232801324873728</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80</v>
      </c>
      <c r="G22" s="130">
        <v>60</v>
      </c>
      <c r="H22" s="130">
        <v>24</v>
      </c>
      <c r="I22" s="130">
        <v>0</v>
      </c>
      <c r="J22" s="130">
        <v>69</v>
      </c>
      <c r="K22" s="71">
        <f>IFERROR(F22/G22-1,"n/a")</f>
        <v>0.33333333333333326</v>
      </c>
      <c r="L22" s="71">
        <f t="shared" si="0"/>
        <v>2.3333333333333335</v>
      </c>
      <c r="M22" s="71" t="str">
        <f>IFERROR(F22/I22-1,"n/a")</f>
        <v>n/a</v>
      </c>
      <c r="N22" s="131">
        <f t="shared" si="1"/>
        <v>0.15942028985507251</v>
      </c>
      <c r="O22" s="75">
        <v>857</v>
      </c>
      <c r="P22" s="75">
        <v>459</v>
      </c>
      <c r="Q22" s="75">
        <v>38</v>
      </c>
      <c r="R22" s="75">
        <v>205</v>
      </c>
      <c r="S22" s="75">
        <v>733</v>
      </c>
      <c r="T22" s="71">
        <f>IFERROR(O22/P22-1,"n/a")</f>
        <v>0.86710239651416132</v>
      </c>
      <c r="U22" s="71">
        <f>IFERROR(O22/Q22-1,"n/a")</f>
        <v>21.55263157894737</v>
      </c>
      <c r="V22" s="71">
        <f>IFERROR(O22/R22-1,"n/a")</f>
        <v>3.1804878048780489</v>
      </c>
      <c r="W22" s="131">
        <f>IFERROR(O22/S22-1,"n/a")</f>
        <v>0.16916780354706695</v>
      </c>
      <c r="X22" s="75">
        <v>895</v>
      </c>
      <c r="Y22" s="75">
        <v>283</v>
      </c>
      <c r="Z22" s="75">
        <v>43</v>
      </c>
      <c r="AA22" s="231">
        <v>827</v>
      </c>
      <c r="AB22" s="224"/>
      <c r="AC22" s="224"/>
    </row>
    <row r="23" spans="1:29" s="225" customFormat="1" ht="10.8">
      <c r="A23" s="224"/>
      <c r="B23" s="229"/>
      <c r="C23" s="190"/>
      <c r="D23" s="168" t="s">
        <v>20</v>
      </c>
      <c r="E23" s="189"/>
      <c r="F23" s="130">
        <v>371804</v>
      </c>
      <c r="G23" s="130">
        <v>239102</v>
      </c>
      <c r="H23" s="130">
        <v>49688</v>
      </c>
      <c r="I23" s="130">
        <v>0</v>
      </c>
      <c r="J23" s="130">
        <v>291759</v>
      </c>
      <c r="K23" s="71">
        <f>IFERROR(F23/G23-1,"n/a")</f>
        <v>0.5550016311030439</v>
      </c>
      <c r="L23" s="71">
        <f t="shared" si="0"/>
        <v>6.4827725004025121</v>
      </c>
      <c r="M23" s="71" t="str">
        <f>IFERROR(F23/I23-1,"n/a")</f>
        <v>n/a</v>
      </c>
      <c r="N23" s="131">
        <f t="shared" si="1"/>
        <v>0.27435314763212104</v>
      </c>
      <c r="O23" s="75">
        <v>2661447</v>
      </c>
      <c r="P23" s="75">
        <v>1061181</v>
      </c>
      <c r="Q23" s="75">
        <v>78164</v>
      </c>
      <c r="R23" s="75">
        <v>545974</v>
      </c>
      <c r="S23" s="75">
        <v>2261323</v>
      </c>
      <c r="T23" s="71">
        <f>IFERROR(O23/P23-1,"n/a")</f>
        <v>1.5080047607335603</v>
      </c>
      <c r="U23" s="71">
        <f>IFERROR(O23/Q23-1,"n/a")</f>
        <v>33.049524077580472</v>
      </c>
      <c r="V23" s="71">
        <f>IFERROR(O23/R23-1,"n/a")</f>
        <v>3.8746771824299326</v>
      </c>
      <c r="W23" s="131">
        <f>IFERROR(O23/S23-1,"n/a")</f>
        <v>0.17694243591030556</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4</v>
      </c>
      <c r="G25" s="130">
        <v>2</v>
      </c>
      <c r="H25" s="130">
        <v>0</v>
      </c>
      <c r="I25" s="130">
        <v>0</v>
      </c>
      <c r="J25" s="130">
        <v>1</v>
      </c>
      <c r="K25" s="71">
        <f>IFERROR(F25/G25-1,"n/a")</f>
        <v>1</v>
      </c>
      <c r="L25" s="71" t="str">
        <f t="shared" si="0"/>
        <v>n/a</v>
      </c>
      <c r="M25" s="71" t="str">
        <f>IFERROR(F25/I25-1,"n/a")</f>
        <v>n/a</v>
      </c>
      <c r="N25" s="131">
        <f t="shared" si="1"/>
        <v>3</v>
      </c>
      <c r="O25" s="75">
        <v>15</v>
      </c>
      <c r="P25" s="75">
        <v>7</v>
      </c>
      <c r="Q25" s="75">
        <v>0</v>
      </c>
      <c r="R25" s="75">
        <v>0</v>
      </c>
      <c r="S25" s="75">
        <v>12</v>
      </c>
      <c r="T25" s="71">
        <f>IFERROR(O25/P25-1,"n/a")</f>
        <v>1.1428571428571428</v>
      </c>
      <c r="U25" s="71" t="str">
        <f>IFERROR(O25/Q25-1,"n/a")</f>
        <v>n/a</v>
      </c>
      <c r="V25" s="71" t="str">
        <f>IFERROR(O25/R25-1,"n/a")</f>
        <v>n/a</v>
      </c>
      <c r="W25" s="131">
        <f>IFERROR(O25/S25-1,"n/a")</f>
        <v>0.25</v>
      </c>
      <c r="X25" s="75">
        <v>9</v>
      </c>
      <c r="Y25" s="75">
        <v>0</v>
      </c>
      <c r="Z25" s="75">
        <v>0</v>
      </c>
      <c r="AA25" s="231">
        <v>16</v>
      </c>
      <c r="AB25" s="224"/>
      <c r="AC25" s="224"/>
    </row>
    <row r="26" spans="1:29" s="225" customFormat="1" ht="10.8">
      <c r="A26" s="224"/>
      <c r="B26" s="229"/>
      <c r="C26" s="190"/>
      <c r="D26" s="168" t="s">
        <v>20</v>
      </c>
      <c r="E26" s="189"/>
      <c r="F26" s="130">
        <v>6619</v>
      </c>
      <c r="G26" s="130">
        <v>2336</v>
      </c>
      <c r="H26" s="130">
        <v>0</v>
      </c>
      <c r="I26" s="130">
        <v>0</v>
      </c>
      <c r="J26" s="130">
        <v>1298</v>
      </c>
      <c r="K26" s="71">
        <f>IFERROR(F26/G26-1,"n/a")</f>
        <v>1.8334760273972601</v>
      </c>
      <c r="L26" s="71" t="str">
        <f t="shared" si="0"/>
        <v>n/a</v>
      </c>
      <c r="M26" s="71" t="str">
        <f>IFERROR(F26/I26-1,"n/a")</f>
        <v>n/a</v>
      </c>
      <c r="N26" s="131">
        <f t="shared" si="1"/>
        <v>4.0993836671802777</v>
      </c>
      <c r="O26" s="75">
        <v>26394</v>
      </c>
      <c r="P26" s="75">
        <v>11013</v>
      </c>
      <c r="Q26" s="75">
        <v>0</v>
      </c>
      <c r="R26" s="75">
        <v>0</v>
      </c>
      <c r="S26" s="75">
        <v>15048</v>
      </c>
      <c r="T26" s="71">
        <f>IFERROR(O26/P26-1,"n/a")</f>
        <v>1.3966221737946065</v>
      </c>
      <c r="U26" s="71" t="str">
        <f>IFERROR(O26/Q26-1,"n/a")</f>
        <v>n/a</v>
      </c>
      <c r="V26" s="71" t="str">
        <f>IFERROR(O26/R26-1,"n/a")</f>
        <v>n/a</v>
      </c>
      <c r="W26" s="131">
        <f>IFERROR(O26/S26-1,"n/a")</f>
        <v>0.75398724082934598</v>
      </c>
      <c r="X26" s="75">
        <v>15637</v>
      </c>
      <c r="Y26" s="75">
        <v>0</v>
      </c>
      <c r="Z26" s="75">
        <v>0</v>
      </c>
      <c r="AA26" s="233">
        <v>20248</v>
      </c>
      <c r="AB26" s="224"/>
      <c r="AC26" s="224"/>
    </row>
    <row r="27" spans="1:29" s="225" customFormat="1" ht="11.4" thickBot="1">
      <c r="A27" s="224"/>
      <c r="B27" s="229"/>
      <c r="C27" s="198" t="s">
        <v>16</v>
      </c>
      <c r="D27" s="199"/>
      <c r="E27" s="200"/>
      <c r="F27" s="137">
        <f t="shared" ref="F27:J28" si="2">F13+F16+F19+F22+F25</f>
        <v>349</v>
      </c>
      <c r="G27" s="137">
        <f t="shared" si="2"/>
        <v>310</v>
      </c>
      <c r="H27" s="137">
        <f t="shared" si="2"/>
        <v>107</v>
      </c>
      <c r="I27" s="137">
        <f t="shared" si="2"/>
        <v>4</v>
      </c>
      <c r="J27" s="137">
        <f t="shared" si="2"/>
        <v>268</v>
      </c>
      <c r="K27" s="138">
        <f>IFERROR(F27/G27-1,"n/a")</f>
        <v>0.12580645161290316</v>
      </c>
      <c r="L27" s="138">
        <f t="shared" si="0"/>
        <v>2.2616822429906542</v>
      </c>
      <c r="M27" s="138">
        <f>IFERROR(F27/I27-1,"n/a")</f>
        <v>86.25</v>
      </c>
      <c r="N27" s="139">
        <f t="shared" si="1"/>
        <v>0.30223880597014929</v>
      </c>
      <c r="O27" s="137">
        <f t="shared" ref="O27:S28" si="3">O13+O16+O19+O22+O25</f>
        <v>2730</v>
      </c>
      <c r="P27" s="137">
        <f t="shared" si="3"/>
        <v>2242</v>
      </c>
      <c r="Q27" s="137">
        <f t="shared" si="3"/>
        <v>228</v>
      </c>
      <c r="R27" s="137">
        <f t="shared" si="3"/>
        <v>775</v>
      </c>
      <c r="S27" s="137">
        <f t="shared" si="3"/>
        <v>2300</v>
      </c>
      <c r="T27" s="138">
        <f>IFERROR(O27/P27-1,"n/a")</f>
        <v>0.21766280107047287</v>
      </c>
      <c r="U27" s="138">
        <f>IFERROR(O27/Q27-1,"n/a")</f>
        <v>10.973684210526315</v>
      </c>
      <c r="V27" s="138">
        <f>IFERROR(O27/R27-1,"n/a")</f>
        <v>2.5225806451612902</v>
      </c>
      <c r="W27" s="139">
        <f>IFERROR(O27/S27-1,"n/a")</f>
        <v>0.18695652173913047</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1250698</v>
      </c>
      <c r="G28" s="141">
        <f t="shared" si="2"/>
        <v>889236</v>
      </c>
      <c r="H28" s="141">
        <f t="shared" si="2"/>
        <v>165520</v>
      </c>
      <c r="I28" s="141">
        <f t="shared" si="2"/>
        <v>2541</v>
      </c>
      <c r="J28" s="141">
        <f t="shared" si="2"/>
        <v>925256</v>
      </c>
      <c r="K28" s="142">
        <f>IFERROR(F28/G28-1,"n/a")</f>
        <v>0.40648601721027933</v>
      </c>
      <c r="L28" s="142">
        <f t="shared" si="0"/>
        <v>6.5561744804253266</v>
      </c>
      <c r="M28" s="142">
        <f>IFERROR(F28/I28-1,"n/a")</f>
        <v>491.20700511609601</v>
      </c>
      <c r="N28" s="143">
        <f t="shared" si="1"/>
        <v>0.35173184502451216</v>
      </c>
      <c r="O28" s="141">
        <f t="shared" si="3"/>
        <v>8101250</v>
      </c>
      <c r="P28" s="141">
        <f t="shared" si="3"/>
        <v>4315164</v>
      </c>
      <c r="Q28" s="141">
        <f t="shared" si="3"/>
        <v>328007</v>
      </c>
      <c r="R28" s="141">
        <f t="shared" si="3"/>
        <v>1692559</v>
      </c>
      <c r="S28" s="141">
        <f t="shared" si="3"/>
        <v>6709299</v>
      </c>
      <c r="T28" s="142">
        <f>IFERROR(O28/P28-1,"n/a")</f>
        <v>0.87739098676203264</v>
      </c>
      <c r="U28" s="142">
        <f>IFERROR(O28/Q28-1,"n/a")</f>
        <v>23.698405826704917</v>
      </c>
      <c r="V28" s="142">
        <f>IFERROR(O28/R28-1,"n/a")</f>
        <v>3.7863914935904743</v>
      </c>
      <c r="W28" s="143">
        <f>IFERROR(O28/S28-1,"n/a")</f>
        <v>0.20746593645625278</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0" zoomScaleNormal="80" workbookViewId="0">
      <selection sqref="A1:G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95</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3" t="s">
        <v>62</v>
      </c>
      <c r="G9" s="253"/>
      <c r="H9" s="253"/>
      <c r="I9" s="253"/>
      <c r="J9" s="253"/>
      <c r="K9" s="253"/>
      <c r="L9" s="253"/>
      <c r="M9" s="253"/>
      <c r="N9" s="254"/>
      <c r="O9" s="252" t="s">
        <v>63</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105</v>
      </c>
      <c r="G13" s="130">
        <v>84</v>
      </c>
      <c r="H13" s="130">
        <v>28</v>
      </c>
      <c r="I13" s="130">
        <v>0</v>
      </c>
      <c r="J13" s="130">
        <v>101</v>
      </c>
      <c r="K13" s="71">
        <v>0.25</v>
      </c>
      <c r="L13" s="71">
        <v>2.75</v>
      </c>
      <c r="M13" s="71" t="s">
        <v>48</v>
      </c>
      <c r="N13" s="131">
        <v>3.9603960396039639E-2</v>
      </c>
      <c r="O13" s="75">
        <v>958</v>
      </c>
      <c r="P13" s="75">
        <v>916</v>
      </c>
      <c r="Q13" s="75">
        <v>28</v>
      </c>
      <c r="R13" s="75">
        <v>551</v>
      </c>
      <c r="S13" s="75">
        <v>926</v>
      </c>
      <c r="T13" s="71">
        <v>4.5851528384279527E-2</v>
      </c>
      <c r="U13" s="71">
        <v>33.214285714285715</v>
      </c>
      <c r="V13" s="71">
        <v>0.73865698729582574</v>
      </c>
      <c r="W13" s="131">
        <v>3.4557235421166288E-2</v>
      </c>
      <c r="X13" s="75">
        <v>1486</v>
      </c>
      <c r="Y13" s="75">
        <v>522</v>
      </c>
      <c r="Z13" s="191">
        <v>551</v>
      </c>
      <c r="AA13" s="192">
        <v>1591</v>
      </c>
      <c r="AB13" s="224"/>
      <c r="AC13" s="224"/>
    </row>
    <row r="14" spans="1:29" s="225" customFormat="1" ht="10.8">
      <c r="A14" s="224"/>
      <c r="B14" s="229"/>
      <c r="C14" s="190"/>
      <c r="D14" s="168" t="s">
        <v>20</v>
      </c>
      <c r="E14" s="189"/>
      <c r="F14" s="136">
        <v>396404</v>
      </c>
      <c r="G14" s="130">
        <v>292122</v>
      </c>
      <c r="H14" s="130">
        <v>30914</v>
      </c>
      <c r="I14" s="130">
        <v>0</v>
      </c>
      <c r="J14" s="130">
        <v>332464</v>
      </c>
      <c r="K14" s="71">
        <v>0.35698098739567707</v>
      </c>
      <c r="L14" s="71">
        <v>11.822798731966099</v>
      </c>
      <c r="M14" s="71" t="s">
        <v>48</v>
      </c>
      <c r="N14" s="131">
        <v>0.19232157466673083</v>
      </c>
      <c r="O14" s="75">
        <v>3097466</v>
      </c>
      <c r="P14" s="75">
        <v>1819504</v>
      </c>
      <c r="Q14" s="75">
        <v>30914</v>
      </c>
      <c r="R14" s="75">
        <v>1092884</v>
      </c>
      <c r="S14" s="75">
        <v>2783719</v>
      </c>
      <c r="T14" s="71">
        <v>0.70236833774479202</v>
      </c>
      <c r="U14" s="71">
        <v>99.196221776541378</v>
      </c>
      <c r="V14" s="71">
        <v>1.8342129631324093</v>
      </c>
      <c r="W14" s="131">
        <v>0.11270785592942389</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70</v>
      </c>
      <c r="G16" s="130">
        <v>61</v>
      </c>
      <c r="H16" s="130">
        <v>22</v>
      </c>
      <c r="I16" s="130">
        <v>0</v>
      </c>
      <c r="J16" s="130">
        <v>59</v>
      </c>
      <c r="K16" s="71">
        <v>0.14754098360655732</v>
      </c>
      <c r="L16" s="71">
        <v>2.1818181818181817</v>
      </c>
      <c r="M16" s="71" t="s">
        <v>48</v>
      </c>
      <c r="N16" s="131">
        <v>0.18644067796610164</v>
      </c>
      <c r="O16" s="75">
        <v>286</v>
      </c>
      <c r="P16" s="75">
        <v>295</v>
      </c>
      <c r="Q16" s="75">
        <v>73</v>
      </c>
      <c r="R16" s="75">
        <v>10</v>
      </c>
      <c r="S16" s="75">
        <v>275</v>
      </c>
      <c r="T16" s="71">
        <v>-3.050847457627115E-2</v>
      </c>
      <c r="U16" s="71">
        <v>2.9178082191780823</v>
      </c>
      <c r="V16" s="71">
        <v>27.6</v>
      </c>
      <c r="W16" s="131">
        <v>4.0000000000000036E-2</v>
      </c>
      <c r="X16" s="75">
        <v>572</v>
      </c>
      <c r="Y16" s="75">
        <v>202</v>
      </c>
      <c r="Z16" s="191">
        <v>54</v>
      </c>
      <c r="AA16" s="192">
        <v>586</v>
      </c>
      <c r="AB16" s="224"/>
      <c r="AC16" s="224"/>
    </row>
    <row r="17" spans="1:29" s="225" customFormat="1" ht="10.8">
      <c r="A17" s="224"/>
      <c r="B17" s="229"/>
      <c r="C17" s="190"/>
      <c r="D17" s="168" t="s">
        <v>20</v>
      </c>
      <c r="E17" s="189"/>
      <c r="F17" s="134">
        <v>269629</v>
      </c>
      <c r="G17" s="130">
        <v>133693</v>
      </c>
      <c r="H17" s="130">
        <v>37562</v>
      </c>
      <c r="I17" s="130">
        <v>0</v>
      </c>
      <c r="J17" s="130">
        <v>174121</v>
      </c>
      <c r="K17" s="71">
        <v>1.0167772433859663</v>
      </c>
      <c r="L17" s="71">
        <v>6.1782386454395404</v>
      </c>
      <c r="M17" s="71" t="s">
        <v>48</v>
      </c>
      <c r="N17" s="131">
        <v>0.54851511305356615</v>
      </c>
      <c r="O17" s="75">
        <v>846007</v>
      </c>
      <c r="P17" s="75">
        <v>394644</v>
      </c>
      <c r="Q17" s="75">
        <v>102629</v>
      </c>
      <c r="R17" s="75">
        <v>41113</v>
      </c>
      <c r="S17" s="75">
        <v>732624</v>
      </c>
      <c r="T17" s="71">
        <v>1.1437219367328528</v>
      </c>
      <c r="U17" s="71">
        <v>7.2433522688518845</v>
      </c>
      <c r="V17" s="71">
        <v>19.57760319120473</v>
      </c>
      <c r="W17" s="131">
        <v>0.15476287973093972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93</v>
      </c>
      <c r="G19" s="130">
        <v>88</v>
      </c>
      <c r="H19" s="130">
        <v>3</v>
      </c>
      <c r="I19" s="130">
        <v>2</v>
      </c>
      <c r="J19" s="130">
        <v>50</v>
      </c>
      <c r="K19" s="71">
        <v>5.6818181818181879E-2</v>
      </c>
      <c r="L19" s="71">
        <v>30</v>
      </c>
      <c r="M19" s="71">
        <v>45.5</v>
      </c>
      <c r="N19" s="131">
        <v>0.8600000000000001</v>
      </c>
      <c r="O19" s="75">
        <v>349</v>
      </c>
      <c r="P19" s="75">
        <v>317</v>
      </c>
      <c r="Q19" s="75">
        <v>6</v>
      </c>
      <c r="R19" s="75">
        <v>5</v>
      </c>
      <c r="S19" s="75">
        <v>156</v>
      </c>
      <c r="T19" s="71">
        <v>0.10094637223974767</v>
      </c>
      <c r="U19" s="71">
        <v>57.166666666666664</v>
      </c>
      <c r="V19" s="71">
        <v>68.8</v>
      </c>
      <c r="W19" s="131">
        <v>1.2371794871794872</v>
      </c>
      <c r="X19" s="75">
        <v>658</v>
      </c>
      <c r="Y19" s="75">
        <v>47</v>
      </c>
      <c r="Z19" s="191">
        <v>9</v>
      </c>
      <c r="AA19" s="192">
        <v>290</v>
      </c>
      <c r="AB19" s="224"/>
      <c r="AC19" s="224"/>
    </row>
    <row r="20" spans="1:29" s="225" customFormat="1" ht="10.8">
      <c r="A20" s="224"/>
      <c r="B20" s="229"/>
      <c r="C20" s="190"/>
      <c r="D20" s="168" t="s">
        <v>20</v>
      </c>
      <c r="E20" s="189"/>
      <c r="F20" s="136">
        <v>203881</v>
      </c>
      <c r="G20" s="130">
        <v>138433</v>
      </c>
      <c r="H20" s="130">
        <v>468</v>
      </c>
      <c r="I20" s="130">
        <v>6081</v>
      </c>
      <c r="J20" s="130">
        <v>97604</v>
      </c>
      <c r="K20" s="71">
        <v>0.47277744468443217</v>
      </c>
      <c r="L20" s="71">
        <v>434.64316239316241</v>
      </c>
      <c r="M20" s="71">
        <v>32.527544811708601</v>
      </c>
      <c r="N20" s="131">
        <v>1.0888590631531496</v>
      </c>
      <c r="O20" s="75">
        <v>597661</v>
      </c>
      <c r="P20" s="75">
        <v>381024</v>
      </c>
      <c r="Q20" s="75">
        <v>468</v>
      </c>
      <c r="R20" s="75">
        <v>10047</v>
      </c>
      <c r="S20" s="75">
        <v>284386</v>
      </c>
      <c r="T20" s="71">
        <v>0.56856523473586962</v>
      </c>
      <c r="U20" s="71">
        <v>1276.0534188034187</v>
      </c>
      <c r="V20" s="71">
        <v>58.48651338708072</v>
      </c>
      <c r="W20" s="131">
        <v>1.1015837629137861</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82</v>
      </c>
      <c r="G22" s="130">
        <v>75</v>
      </c>
      <c r="H22" s="130">
        <v>10</v>
      </c>
      <c r="I22" s="130">
        <v>0</v>
      </c>
      <c r="J22" s="130">
        <v>68</v>
      </c>
      <c r="K22" s="71">
        <v>9.3333333333333268E-2</v>
      </c>
      <c r="L22" s="71">
        <v>7.1999999999999993</v>
      </c>
      <c r="M22" s="71" t="s">
        <v>48</v>
      </c>
      <c r="N22" s="131">
        <v>0.20588235294117641</v>
      </c>
      <c r="O22" s="75">
        <v>777</v>
      </c>
      <c r="P22" s="75">
        <v>399</v>
      </c>
      <c r="Q22" s="75">
        <v>14</v>
      </c>
      <c r="R22" s="75">
        <v>205</v>
      </c>
      <c r="S22" s="75">
        <v>664</v>
      </c>
      <c r="T22" s="71">
        <v>0.94736842105263164</v>
      </c>
      <c r="U22" s="71">
        <v>54.5</v>
      </c>
      <c r="V22" s="71">
        <v>2.7902439024390242</v>
      </c>
      <c r="W22" s="131">
        <v>0.17018072289156616</v>
      </c>
      <c r="X22" s="75">
        <v>895</v>
      </c>
      <c r="Y22" s="75">
        <v>283</v>
      </c>
      <c r="Z22" s="191">
        <v>43</v>
      </c>
      <c r="AA22" s="192">
        <v>827</v>
      </c>
      <c r="AB22" s="224"/>
      <c r="AC22" s="224"/>
    </row>
    <row r="23" spans="1:29" s="225" customFormat="1" ht="10.8">
      <c r="A23" s="224"/>
      <c r="B23" s="229"/>
      <c r="C23" s="190"/>
      <c r="D23" s="168" t="s">
        <v>20</v>
      </c>
      <c r="E23" s="189"/>
      <c r="F23" s="136">
        <v>395689</v>
      </c>
      <c r="G23" s="130">
        <v>287462</v>
      </c>
      <c r="H23" s="130">
        <v>23553</v>
      </c>
      <c r="I23" s="130">
        <v>0</v>
      </c>
      <c r="J23" s="130">
        <v>261197</v>
      </c>
      <c r="K23" s="71">
        <v>0.37649150148541377</v>
      </c>
      <c r="L23" s="71">
        <v>15.799940559589011</v>
      </c>
      <c r="M23" s="71" t="s">
        <v>48</v>
      </c>
      <c r="N23" s="131">
        <v>0.51490637335038314</v>
      </c>
      <c r="O23" s="75">
        <v>2309441</v>
      </c>
      <c r="P23" s="75">
        <v>822079</v>
      </c>
      <c r="Q23" s="75">
        <v>28476</v>
      </c>
      <c r="R23" s="75">
        <v>545974</v>
      </c>
      <c r="S23" s="75">
        <v>1969564</v>
      </c>
      <c r="T23" s="71">
        <v>1.8092689388732714</v>
      </c>
      <c r="U23" s="71">
        <v>80.101313386711624</v>
      </c>
      <c r="V23" s="71">
        <v>3.2299468472857678</v>
      </c>
      <c r="W23" s="131">
        <v>0.17256458789864149</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3</v>
      </c>
      <c r="G25" s="130">
        <v>3</v>
      </c>
      <c r="H25" s="130">
        <v>0</v>
      </c>
      <c r="I25" s="130">
        <v>0</v>
      </c>
      <c r="J25" s="130">
        <v>3</v>
      </c>
      <c r="K25" s="71">
        <v>0</v>
      </c>
      <c r="L25" s="71" t="s">
        <v>48</v>
      </c>
      <c r="M25" s="71" t="s">
        <v>48</v>
      </c>
      <c r="N25" s="131">
        <v>0</v>
      </c>
      <c r="O25" s="75">
        <v>11</v>
      </c>
      <c r="P25" s="75">
        <v>5</v>
      </c>
      <c r="Q25" s="75">
        <v>0</v>
      </c>
      <c r="R25" s="75">
        <v>0</v>
      </c>
      <c r="S25" s="75">
        <v>11</v>
      </c>
      <c r="T25" s="71">
        <v>1.2000000000000002</v>
      </c>
      <c r="U25" s="71" t="s">
        <v>48</v>
      </c>
      <c r="V25" s="71" t="s">
        <v>48</v>
      </c>
      <c r="W25" s="131">
        <v>0</v>
      </c>
      <c r="X25" s="75">
        <v>9</v>
      </c>
      <c r="Y25" s="75">
        <v>0</v>
      </c>
      <c r="Z25" s="75">
        <v>0</v>
      </c>
      <c r="AA25" s="192">
        <v>16</v>
      </c>
      <c r="AB25" s="224"/>
      <c r="AC25" s="224"/>
    </row>
    <row r="26" spans="1:29" s="225" customFormat="1" ht="10.8">
      <c r="A26" s="224"/>
      <c r="B26" s="229"/>
      <c r="C26" s="190"/>
      <c r="D26" s="168" t="s">
        <v>20</v>
      </c>
      <c r="E26" s="189"/>
      <c r="F26" s="130">
        <v>6188</v>
      </c>
      <c r="G26" s="130">
        <v>5526</v>
      </c>
      <c r="H26" s="130">
        <v>0</v>
      </c>
      <c r="I26" s="130">
        <v>0</v>
      </c>
      <c r="J26" s="130">
        <v>3523</v>
      </c>
      <c r="K26" s="71">
        <v>0.1197973217517192</v>
      </c>
      <c r="L26" s="71" t="s">
        <v>48</v>
      </c>
      <c r="M26" s="71" t="s">
        <v>48</v>
      </c>
      <c r="N26" s="131">
        <v>0.75645756457564572</v>
      </c>
      <c r="O26" s="75">
        <v>19775</v>
      </c>
      <c r="P26" s="75">
        <v>8677</v>
      </c>
      <c r="Q26" s="75">
        <v>0</v>
      </c>
      <c r="R26" s="75">
        <v>0</v>
      </c>
      <c r="S26" s="75">
        <v>13750</v>
      </c>
      <c r="T26" s="71">
        <v>1.2790134839230149</v>
      </c>
      <c r="U26" s="71" t="s">
        <v>48</v>
      </c>
      <c r="V26" s="71" t="s">
        <v>48</v>
      </c>
      <c r="W26" s="131">
        <v>0.43818181818181823</v>
      </c>
      <c r="X26" s="75">
        <v>15637</v>
      </c>
      <c r="Y26" s="75">
        <v>0</v>
      </c>
      <c r="Z26" s="75">
        <v>0</v>
      </c>
      <c r="AA26" s="192">
        <v>20248</v>
      </c>
      <c r="AB26" s="224"/>
      <c r="AC26" s="224"/>
    </row>
    <row r="27" spans="1:29" s="225" customFormat="1" ht="11.4" thickBot="1">
      <c r="A27" s="224"/>
      <c r="B27" s="229"/>
      <c r="C27" s="198" t="s">
        <v>16</v>
      </c>
      <c r="D27" s="199"/>
      <c r="E27" s="200"/>
      <c r="F27" s="137">
        <v>353</v>
      </c>
      <c r="G27" s="137">
        <v>311</v>
      </c>
      <c r="H27" s="137">
        <v>63</v>
      </c>
      <c r="I27" s="137">
        <v>2</v>
      </c>
      <c r="J27" s="137">
        <v>281</v>
      </c>
      <c r="K27" s="138">
        <v>0.135048231511254</v>
      </c>
      <c r="L27" s="138">
        <v>4.6031746031746028</v>
      </c>
      <c r="M27" s="138">
        <v>175.5</v>
      </c>
      <c r="N27" s="139">
        <v>0.2562277580071175</v>
      </c>
      <c r="O27" s="137">
        <v>2381</v>
      </c>
      <c r="P27" s="137">
        <v>1932</v>
      </c>
      <c r="Q27" s="137">
        <v>121</v>
      </c>
      <c r="R27" s="137">
        <v>771</v>
      </c>
      <c r="S27" s="137">
        <v>2032</v>
      </c>
      <c r="T27" s="138">
        <v>0.23240165631469978</v>
      </c>
      <c r="U27" s="138">
        <v>18.677685950413224</v>
      </c>
      <c r="V27" s="138">
        <v>2.0881971465629054</v>
      </c>
      <c r="W27" s="139">
        <v>0.17175196850393704</v>
      </c>
      <c r="X27" s="137">
        <v>3620</v>
      </c>
      <c r="Y27" s="140">
        <v>1054</v>
      </c>
      <c r="Z27" s="140">
        <v>657</v>
      </c>
      <c r="AA27" s="159">
        <v>3310</v>
      </c>
      <c r="AB27" s="224"/>
      <c r="AC27" s="224"/>
    </row>
    <row r="28" spans="1:29" s="225" customFormat="1" ht="12" thickTop="1" thickBot="1">
      <c r="A28" s="224"/>
      <c r="B28" s="229"/>
      <c r="C28" s="201" t="s">
        <v>17</v>
      </c>
      <c r="D28" s="202"/>
      <c r="E28" s="203"/>
      <c r="F28" s="141">
        <v>1271791</v>
      </c>
      <c r="G28" s="141">
        <v>857236</v>
      </c>
      <c r="H28" s="141">
        <v>92497</v>
      </c>
      <c r="I28" s="141">
        <v>6081</v>
      </c>
      <c r="J28" s="141">
        <v>868909</v>
      </c>
      <c r="K28" s="142">
        <v>0.4835949493488374</v>
      </c>
      <c r="L28" s="142">
        <v>12.749537822848309</v>
      </c>
      <c r="M28" s="142">
        <v>208.14175300115113</v>
      </c>
      <c r="N28" s="143">
        <v>0.46366420419169319</v>
      </c>
      <c r="O28" s="141">
        <v>6870350</v>
      </c>
      <c r="P28" s="141">
        <v>3425928</v>
      </c>
      <c r="Q28" s="141">
        <v>162487</v>
      </c>
      <c r="R28" s="141">
        <v>1690018</v>
      </c>
      <c r="S28" s="141">
        <v>5784043</v>
      </c>
      <c r="T28" s="142">
        <v>1.0053982453805217</v>
      </c>
      <c r="U28" s="142">
        <v>41.282459519838511</v>
      </c>
      <c r="V28" s="142">
        <v>3.0652525594401956</v>
      </c>
      <c r="W28" s="143">
        <v>0.18781101731090177</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2" zoomScale="90" zoomScaleNormal="90" workbookViewId="0">
      <selection activeCell="I40" sqref="I40"/>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45122</v>
      </c>
      <c r="AB3" s="166"/>
      <c r="AC3" s="10"/>
    </row>
    <row r="4" spans="1:29" ht="16.2">
      <c r="A4" s="10"/>
      <c r="B4" s="167" t="s">
        <v>11</v>
      </c>
      <c r="C4" s="168"/>
      <c r="D4" s="165"/>
      <c r="E4" s="169" t="s">
        <v>94</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53" t="s">
        <v>59</v>
      </c>
      <c r="G9" s="253"/>
      <c r="H9" s="253"/>
      <c r="I9" s="253"/>
      <c r="J9" s="253"/>
      <c r="K9" s="253"/>
      <c r="L9" s="253"/>
      <c r="M9" s="253"/>
      <c r="N9" s="254"/>
      <c r="O9" s="252" t="s">
        <v>60</v>
      </c>
      <c r="P9" s="253"/>
      <c r="Q9" s="253"/>
      <c r="R9" s="253"/>
      <c r="S9" s="253"/>
      <c r="T9" s="253"/>
      <c r="U9" s="253"/>
      <c r="V9" s="253"/>
      <c r="W9" s="254"/>
      <c r="X9" s="252" t="s">
        <v>25</v>
      </c>
      <c r="Y9" s="253"/>
      <c r="Z9" s="253"/>
      <c r="AA9" s="255"/>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95</v>
      </c>
      <c r="G13" s="130">
        <v>83</v>
      </c>
      <c r="H13" s="130">
        <v>0</v>
      </c>
      <c r="I13" s="130">
        <v>0</v>
      </c>
      <c r="J13" s="130">
        <v>90</v>
      </c>
      <c r="K13" s="71">
        <v>0.14457831325301207</v>
      </c>
      <c r="L13" s="71" t="s">
        <v>48</v>
      </c>
      <c r="M13" s="71" t="s">
        <v>48</v>
      </c>
      <c r="N13" s="131">
        <v>5.555555555555558E-2</v>
      </c>
      <c r="O13" s="75">
        <v>853</v>
      </c>
      <c r="P13" s="75">
        <v>832</v>
      </c>
      <c r="Q13" s="75">
        <v>0</v>
      </c>
      <c r="R13" s="75">
        <v>551</v>
      </c>
      <c r="S13" s="75">
        <v>825</v>
      </c>
      <c r="T13" s="71">
        <v>2.5240384615384581E-2</v>
      </c>
      <c r="U13" s="71" t="s">
        <v>48</v>
      </c>
      <c r="V13" s="71">
        <v>0.5480943738656987</v>
      </c>
      <c r="W13" s="131">
        <v>3.3939393939393936E-2</v>
      </c>
      <c r="X13" s="75">
        <v>1486</v>
      </c>
      <c r="Y13" s="75">
        <v>522</v>
      </c>
      <c r="Z13" s="191">
        <v>551</v>
      </c>
      <c r="AA13" s="192">
        <v>1591</v>
      </c>
      <c r="AB13" s="224"/>
      <c r="AC13" s="224"/>
    </row>
    <row r="14" spans="1:29" s="225" customFormat="1" ht="10.8">
      <c r="A14" s="224"/>
      <c r="B14" s="229"/>
      <c r="C14" s="190"/>
      <c r="D14" s="168" t="s">
        <v>20</v>
      </c>
      <c r="E14" s="189"/>
      <c r="F14" s="136">
        <v>359885</v>
      </c>
      <c r="G14" s="130">
        <v>234968</v>
      </c>
      <c r="H14" s="130">
        <v>0</v>
      </c>
      <c r="I14" s="130">
        <v>0</v>
      </c>
      <c r="J14" s="130">
        <v>303053</v>
      </c>
      <c r="K14" s="71">
        <v>0.53163409485546964</v>
      </c>
      <c r="L14" s="71" t="s">
        <v>48</v>
      </c>
      <c r="M14" s="71" t="s">
        <v>48</v>
      </c>
      <c r="N14" s="131">
        <v>0.1875315538866138</v>
      </c>
      <c r="O14" s="75">
        <v>2701062</v>
      </c>
      <c r="P14" s="75">
        <v>1527382</v>
      </c>
      <c r="Q14" s="75">
        <v>0</v>
      </c>
      <c r="R14" s="75">
        <v>1092884</v>
      </c>
      <c r="S14" s="75">
        <v>2451255</v>
      </c>
      <c r="T14" s="71">
        <v>0.76842597333214613</v>
      </c>
      <c r="U14" s="71" t="s">
        <v>48</v>
      </c>
      <c r="V14" s="71">
        <v>1.4714992625017844</v>
      </c>
      <c r="W14" s="131">
        <v>0.10190983802174802</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73</v>
      </c>
      <c r="G16" s="130">
        <v>71</v>
      </c>
      <c r="H16" s="130">
        <v>17</v>
      </c>
      <c r="I16" s="130">
        <v>0</v>
      </c>
      <c r="J16" s="130">
        <v>71</v>
      </c>
      <c r="K16" s="71">
        <v>2.8169014084507005E-2</v>
      </c>
      <c r="L16" s="71">
        <v>3.2941176470588234</v>
      </c>
      <c r="M16" s="71" t="s">
        <v>48</v>
      </c>
      <c r="N16" s="131">
        <v>2.8169014084507005E-2</v>
      </c>
      <c r="O16" s="75">
        <v>216</v>
      </c>
      <c r="P16" s="75">
        <v>234</v>
      </c>
      <c r="Q16" s="75">
        <v>51</v>
      </c>
      <c r="R16" s="75">
        <v>10</v>
      </c>
      <c r="S16" s="75">
        <v>216</v>
      </c>
      <c r="T16" s="71">
        <v>-7.6923076923076872E-2</v>
      </c>
      <c r="U16" s="71">
        <v>3.2352941176470589</v>
      </c>
      <c r="V16" s="71">
        <v>20.6</v>
      </c>
      <c r="W16" s="131">
        <v>0</v>
      </c>
      <c r="X16" s="75">
        <v>572</v>
      </c>
      <c r="Y16" s="75">
        <v>202</v>
      </c>
      <c r="Z16" s="191">
        <v>54</v>
      </c>
      <c r="AA16" s="192">
        <v>586</v>
      </c>
      <c r="AB16" s="224"/>
      <c r="AC16" s="224"/>
    </row>
    <row r="17" spans="1:29" s="225" customFormat="1" ht="10.8">
      <c r="A17" s="224"/>
      <c r="B17" s="229"/>
      <c r="C17" s="190"/>
      <c r="D17" s="168" t="s">
        <v>20</v>
      </c>
      <c r="E17" s="189"/>
      <c r="F17" s="134">
        <v>224892</v>
      </c>
      <c r="G17" s="130">
        <v>82038</v>
      </c>
      <c r="H17" s="130">
        <v>24481</v>
      </c>
      <c r="I17" s="130">
        <v>0</v>
      </c>
      <c r="J17" s="130">
        <v>165399</v>
      </c>
      <c r="K17" s="71">
        <v>1.7413150003656841</v>
      </c>
      <c r="L17" s="71">
        <v>8.1863894448756174</v>
      </c>
      <c r="M17" s="71" t="s">
        <v>48</v>
      </c>
      <c r="N17" s="131">
        <v>0.35969383128072119</v>
      </c>
      <c r="O17" s="75">
        <v>576378</v>
      </c>
      <c r="P17" s="75">
        <v>260951</v>
      </c>
      <c r="Q17" s="75">
        <v>65067</v>
      </c>
      <c r="R17" s="75">
        <v>41113</v>
      </c>
      <c r="S17" s="75">
        <v>558503</v>
      </c>
      <c r="T17" s="71">
        <v>1.2087594989097572</v>
      </c>
      <c r="U17" s="71">
        <v>7.8582230623818532</v>
      </c>
      <c r="V17" s="71">
        <v>13.019361272590178</v>
      </c>
      <c r="W17" s="131">
        <v>3.2005199613968083E-2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87</v>
      </c>
      <c r="G19" s="130">
        <v>91</v>
      </c>
      <c r="H19" s="130">
        <v>0</v>
      </c>
      <c r="I19" s="130">
        <v>0</v>
      </c>
      <c r="J19" s="130">
        <v>42</v>
      </c>
      <c r="K19" s="71">
        <v>-4.3956043956043911E-2</v>
      </c>
      <c r="L19" s="71" t="s">
        <v>48</v>
      </c>
      <c r="M19" s="71" t="s">
        <v>48</v>
      </c>
      <c r="N19" s="131">
        <v>1.0714285714285716</v>
      </c>
      <c r="O19" s="75">
        <v>256</v>
      </c>
      <c r="P19" s="75">
        <v>229</v>
      </c>
      <c r="Q19" s="75">
        <v>3</v>
      </c>
      <c r="R19" s="75">
        <v>3</v>
      </c>
      <c r="S19" s="75">
        <v>106</v>
      </c>
      <c r="T19" s="71">
        <v>0.11790393013100431</v>
      </c>
      <c r="U19" s="71">
        <v>84.333333333333329</v>
      </c>
      <c r="V19" s="71">
        <v>84.333333333333329</v>
      </c>
      <c r="W19" s="131">
        <v>1.4150943396226414</v>
      </c>
      <c r="X19" s="75">
        <v>658</v>
      </c>
      <c r="Y19" s="75">
        <v>47</v>
      </c>
      <c r="Z19" s="191">
        <v>9</v>
      </c>
      <c r="AA19" s="192">
        <v>290</v>
      </c>
      <c r="AB19" s="224"/>
      <c r="AC19" s="224"/>
    </row>
    <row r="20" spans="1:29" s="225" customFormat="1" ht="10.8">
      <c r="A20" s="224"/>
      <c r="B20" s="229"/>
      <c r="C20" s="190"/>
      <c r="D20" s="168" t="s">
        <v>20</v>
      </c>
      <c r="E20" s="189"/>
      <c r="F20" s="136">
        <v>169314</v>
      </c>
      <c r="G20" s="130">
        <v>118355</v>
      </c>
      <c r="H20" s="130">
        <v>0</v>
      </c>
      <c r="I20" s="130">
        <v>2213</v>
      </c>
      <c r="J20" s="130">
        <v>77859</v>
      </c>
      <c r="K20" s="71">
        <v>0.43056060157999232</v>
      </c>
      <c r="L20" s="71" t="s">
        <v>48</v>
      </c>
      <c r="M20" s="71">
        <v>75.508811568007232</v>
      </c>
      <c r="N20" s="131">
        <v>1.1746233576079836</v>
      </c>
      <c r="O20" s="75">
        <v>393780</v>
      </c>
      <c r="P20" s="75">
        <v>242591</v>
      </c>
      <c r="Q20" s="75">
        <v>0</v>
      </c>
      <c r="R20" s="75">
        <v>3966</v>
      </c>
      <c r="S20" s="75">
        <v>186782</v>
      </c>
      <c r="T20" s="71">
        <v>0.62322592346789452</v>
      </c>
      <c r="U20" s="71" t="s">
        <v>48</v>
      </c>
      <c r="V20" s="71">
        <v>98.288956127080183</v>
      </c>
      <c r="W20" s="131">
        <v>1.1082331273891488</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88</v>
      </c>
      <c r="G22" s="130">
        <v>68</v>
      </c>
      <c r="H22" s="130">
        <v>4</v>
      </c>
      <c r="I22" s="130">
        <v>0</v>
      </c>
      <c r="J22" s="130">
        <v>70</v>
      </c>
      <c r="K22" s="71">
        <v>0.29411764705882359</v>
      </c>
      <c r="L22" s="71">
        <v>21</v>
      </c>
      <c r="M22" s="71" t="s">
        <v>48</v>
      </c>
      <c r="N22" s="131">
        <v>0.25714285714285712</v>
      </c>
      <c r="O22" s="75">
        <v>695</v>
      </c>
      <c r="P22" s="75">
        <v>324</v>
      </c>
      <c r="Q22" s="75">
        <v>4</v>
      </c>
      <c r="R22" s="75">
        <v>205</v>
      </c>
      <c r="S22" s="75">
        <v>596</v>
      </c>
      <c r="T22" s="71">
        <v>1.1450617283950617</v>
      </c>
      <c r="U22" s="71">
        <v>172.75</v>
      </c>
      <c r="V22" s="71">
        <v>2.3902439024390243</v>
      </c>
      <c r="W22" s="131">
        <v>0.16610738255033564</v>
      </c>
      <c r="X22" s="75">
        <v>895</v>
      </c>
      <c r="Y22" s="75">
        <v>283</v>
      </c>
      <c r="Z22" s="191">
        <v>43</v>
      </c>
      <c r="AA22" s="192">
        <v>827</v>
      </c>
      <c r="AB22" s="224"/>
      <c r="AC22" s="224"/>
    </row>
    <row r="23" spans="1:29" s="225" customFormat="1" ht="10.8">
      <c r="A23" s="224"/>
      <c r="B23" s="229"/>
      <c r="C23" s="190"/>
      <c r="D23" s="168" t="s">
        <v>20</v>
      </c>
      <c r="E23" s="189"/>
      <c r="F23" s="136">
        <v>334459</v>
      </c>
      <c r="G23" s="130">
        <v>182336</v>
      </c>
      <c r="H23" s="130">
        <v>4923</v>
      </c>
      <c r="I23" s="130">
        <v>0</v>
      </c>
      <c r="J23" s="130">
        <v>275367</v>
      </c>
      <c r="K23" s="71">
        <v>0.83430041242541253</v>
      </c>
      <c r="L23" s="71">
        <v>66.93804590696729</v>
      </c>
      <c r="M23" s="71" t="s">
        <v>48</v>
      </c>
      <c r="N23" s="131">
        <v>0.2145936150664387</v>
      </c>
      <c r="O23" s="75">
        <v>1913752</v>
      </c>
      <c r="P23" s="75">
        <v>534617</v>
      </c>
      <c r="Q23" s="75">
        <v>4923</v>
      </c>
      <c r="R23" s="75">
        <v>545974</v>
      </c>
      <c r="S23" s="75">
        <v>1708367</v>
      </c>
      <c r="T23" s="71">
        <v>2.5796691837334018</v>
      </c>
      <c r="U23" s="71">
        <v>387.73694901482838</v>
      </c>
      <c r="V23" s="71">
        <v>2.5052072076692298</v>
      </c>
      <c r="W23" s="131">
        <v>0.12022299658094537</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4</v>
      </c>
      <c r="G25" s="130">
        <v>1</v>
      </c>
      <c r="H25" s="130">
        <v>0</v>
      </c>
      <c r="I25" s="130">
        <v>0</v>
      </c>
      <c r="J25" s="130">
        <v>5</v>
      </c>
      <c r="K25" s="71">
        <v>3</v>
      </c>
      <c r="L25" s="71" t="s">
        <v>48</v>
      </c>
      <c r="M25" s="71" t="s">
        <v>48</v>
      </c>
      <c r="N25" s="131">
        <v>-0.19999999999999996</v>
      </c>
      <c r="O25" s="75">
        <v>8</v>
      </c>
      <c r="P25" s="75">
        <v>2</v>
      </c>
      <c r="Q25" s="75">
        <v>0</v>
      </c>
      <c r="R25" s="75">
        <v>0</v>
      </c>
      <c r="S25" s="75">
        <v>8</v>
      </c>
      <c r="T25" s="71">
        <v>3</v>
      </c>
      <c r="U25" s="71" t="s">
        <v>48</v>
      </c>
      <c r="V25" s="71" t="s">
        <v>48</v>
      </c>
      <c r="W25" s="131">
        <v>0</v>
      </c>
      <c r="X25" s="75">
        <v>9</v>
      </c>
      <c r="Y25" s="75">
        <v>0</v>
      </c>
      <c r="Z25" s="191">
        <v>0</v>
      </c>
      <c r="AA25" s="192">
        <v>16</v>
      </c>
      <c r="AB25" s="224"/>
      <c r="AC25" s="224"/>
    </row>
    <row r="26" spans="1:29" s="225" customFormat="1" ht="10.8">
      <c r="A26" s="224"/>
      <c r="B26" s="229"/>
      <c r="C26" s="190"/>
      <c r="D26" s="168" t="s">
        <v>20</v>
      </c>
      <c r="E26" s="189"/>
      <c r="F26" s="130">
        <v>9205</v>
      </c>
      <c r="G26" s="130">
        <v>2226</v>
      </c>
      <c r="H26" s="130">
        <v>0</v>
      </c>
      <c r="I26" s="130">
        <v>0</v>
      </c>
      <c r="J26" s="130">
        <v>6817</v>
      </c>
      <c r="K26" s="71">
        <v>3.1352201257861632</v>
      </c>
      <c r="L26" s="71" t="s">
        <v>48</v>
      </c>
      <c r="M26" s="71" t="s">
        <v>48</v>
      </c>
      <c r="N26" s="131">
        <v>0.35030071879125724</v>
      </c>
      <c r="O26" s="75">
        <v>13587</v>
      </c>
      <c r="P26" s="75">
        <v>3151</v>
      </c>
      <c r="Q26" s="75">
        <v>0</v>
      </c>
      <c r="R26" s="75">
        <v>0</v>
      </c>
      <c r="S26" s="75">
        <v>10227</v>
      </c>
      <c r="T26" s="71">
        <v>3.3119644557283401</v>
      </c>
      <c r="U26" s="71" t="s">
        <v>48</v>
      </c>
      <c r="V26" s="71" t="s">
        <v>48</v>
      </c>
      <c r="W26" s="131">
        <v>0.32854209445585214</v>
      </c>
      <c r="X26" s="75">
        <v>15637</v>
      </c>
      <c r="Y26" s="75">
        <v>0</v>
      </c>
      <c r="Z26" s="191">
        <v>0</v>
      </c>
      <c r="AA26" s="192">
        <v>20248</v>
      </c>
      <c r="AB26" s="224"/>
      <c r="AC26" s="224"/>
    </row>
    <row r="27" spans="1:29" s="225" customFormat="1" ht="11.4" thickBot="1">
      <c r="A27" s="224"/>
      <c r="B27" s="229"/>
      <c r="C27" s="198" t="s">
        <v>16</v>
      </c>
      <c r="D27" s="199"/>
      <c r="E27" s="200"/>
      <c r="F27" s="137">
        <v>347</v>
      </c>
      <c r="G27" s="137">
        <v>314</v>
      </c>
      <c r="H27" s="137">
        <v>21</v>
      </c>
      <c r="I27" s="137">
        <v>0</v>
      </c>
      <c r="J27" s="137">
        <v>278</v>
      </c>
      <c r="K27" s="138">
        <v>0.10509554140127397</v>
      </c>
      <c r="L27" s="138">
        <v>15.523809523809526</v>
      </c>
      <c r="M27" s="138" t="s">
        <v>48</v>
      </c>
      <c r="N27" s="139">
        <v>0.24820143884892087</v>
      </c>
      <c r="O27" s="137">
        <v>2028</v>
      </c>
      <c r="P27" s="137">
        <v>1621</v>
      </c>
      <c r="Q27" s="137">
        <v>58</v>
      </c>
      <c r="R27" s="137">
        <v>769</v>
      </c>
      <c r="S27" s="137">
        <v>1751</v>
      </c>
      <c r="T27" s="138">
        <v>0.25107958050586054</v>
      </c>
      <c r="U27" s="138">
        <v>33.96551724137931</v>
      </c>
      <c r="V27" s="138">
        <v>1.6371911573472042</v>
      </c>
      <c r="W27" s="139">
        <v>0.15819531696173605</v>
      </c>
      <c r="X27" s="137">
        <v>3620</v>
      </c>
      <c r="Y27" s="140">
        <v>1054</v>
      </c>
      <c r="Z27" s="140">
        <v>657</v>
      </c>
      <c r="AA27" s="159">
        <v>3310</v>
      </c>
      <c r="AB27" s="224"/>
      <c r="AC27" s="224"/>
    </row>
    <row r="28" spans="1:29" s="225" customFormat="1" ht="12" thickTop="1" thickBot="1">
      <c r="A28" s="224"/>
      <c r="B28" s="229"/>
      <c r="C28" s="201" t="s">
        <v>17</v>
      </c>
      <c r="D28" s="202"/>
      <c r="E28" s="203"/>
      <c r="F28" s="141">
        <v>1097755</v>
      </c>
      <c r="G28" s="141">
        <v>619923</v>
      </c>
      <c r="H28" s="141">
        <v>29404</v>
      </c>
      <c r="I28" s="141">
        <v>2213</v>
      </c>
      <c r="J28" s="141">
        <v>828495</v>
      </c>
      <c r="K28" s="142">
        <v>0.77079250164939839</v>
      </c>
      <c r="L28" s="142">
        <v>36.333526050877431</v>
      </c>
      <c r="M28" s="142">
        <v>495.04835065521917</v>
      </c>
      <c r="N28" s="143">
        <v>0.32499894386809824</v>
      </c>
      <c r="O28" s="141">
        <v>5598559</v>
      </c>
      <c r="P28" s="141">
        <v>2568692</v>
      </c>
      <c r="Q28" s="141">
        <v>69990</v>
      </c>
      <c r="R28" s="141">
        <v>1683937</v>
      </c>
      <c r="S28" s="141">
        <v>4915134</v>
      </c>
      <c r="T28" s="142">
        <v>1.1795369004925464</v>
      </c>
      <c r="U28" s="142">
        <v>78.990841548792687</v>
      </c>
      <c r="V28" s="142">
        <v>2.3246843557686541</v>
      </c>
      <c r="W28" s="143">
        <v>0.13904503926037415</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85" zoomScaleNormal="85" workbookViewId="0">
      <selection activeCell="F12"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45092</v>
      </c>
      <c r="AB3" s="166"/>
      <c r="AC3" s="10"/>
    </row>
    <row r="4" spans="1:29" ht="16.2">
      <c r="A4" s="10"/>
      <c r="B4" s="167" t="s">
        <v>11</v>
      </c>
      <c r="C4" s="168"/>
      <c r="D4" s="165"/>
      <c r="E4" s="169" t="s">
        <v>93</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53" t="s">
        <v>52</v>
      </c>
      <c r="G9" s="253"/>
      <c r="H9" s="253"/>
      <c r="I9" s="253"/>
      <c r="J9" s="253"/>
      <c r="K9" s="253"/>
      <c r="L9" s="253"/>
      <c r="M9" s="253"/>
      <c r="N9" s="254"/>
      <c r="O9" s="252" t="s">
        <v>53</v>
      </c>
      <c r="P9" s="253"/>
      <c r="Q9" s="253"/>
      <c r="R9" s="253"/>
      <c r="S9" s="253"/>
      <c r="T9" s="253"/>
      <c r="U9" s="253"/>
      <c r="V9" s="253"/>
      <c r="W9" s="254"/>
      <c r="X9" s="252" t="s">
        <v>25</v>
      </c>
      <c r="Y9" s="253"/>
      <c r="Z9" s="253"/>
      <c r="AA9" s="255"/>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99</v>
      </c>
      <c r="G13" s="130">
        <v>83</v>
      </c>
      <c r="H13" s="130">
        <v>0</v>
      </c>
      <c r="I13" s="130">
        <v>0</v>
      </c>
      <c r="J13" s="130">
        <v>90</v>
      </c>
      <c r="K13" s="71">
        <v>0.19277108433734935</v>
      </c>
      <c r="L13" s="71" t="s">
        <v>48</v>
      </c>
      <c r="M13" s="71" t="s">
        <v>48</v>
      </c>
      <c r="N13" s="131">
        <v>0.10000000000000009</v>
      </c>
      <c r="O13" s="75">
        <v>758</v>
      </c>
      <c r="P13" s="75">
        <v>749</v>
      </c>
      <c r="Q13" s="75">
        <v>0</v>
      </c>
      <c r="R13" s="75">
        <v>551</v>
      </c>
      <c r="S13" s="75">
        <v>735</v>
      </c>
      <c r="T13" s="71">
        <v>1.2016021361815676E-2</v>
      </c>
      <c r="U13" s="71" t="s">
        <v>48</v>
      </c>
      <c r="V13" s="71">
        <v>0.37568058076225053</v>
      </c>
      <c r="W13" s="131">
        <v>3.12925170068028E-2</v>
      </c>
      <c r="X13" s="75">
        <v>1486</v>
      </c>
      <c r="Y13" s="75">
        <v>522</v>
      </c>
      <c r="Z13" s="191">
        <v>551</v>
      </c>
      <c r="AA13" s="192">
        <v>1591</v>
      </c>
      <c r="AB13" s="10"/>
      <c r="AC13" s="10"/>
    </row>
    <row r="14" spans="1:29" ht="14.4">
      <c r="A14" s="10"/>
      <c r="B14" s="187"/>
      <c r="C14" s="190"/>
      <c r="D14" s="168" t="s">
        <v>20</v>
      </c>
      <c r="E14" s="189"/>
      <c r="F14" s="136">
        <v>353242</v>
      </c>
      <c r="G14" s="130">
        <v>234968</v>
      </c>
      <c r="H14" s="130">
        <v>0</v>
      </c>
      <c r="I14" s="130">
        <v>0</v>
      </c>
      <c r="J14" s="130">
        <v>303053</v>
      </c>
      <c r="K14" s="71">
        <v>0.50336215995369593</v>
      </c>
      <c r="L14" s="71" t="s">
        <v>48</v>
      </c>
      <c r="M14" s="71" t="s">
        <v>48</v>
      </c>
      <c r="N14" s="131">
        <v>0.16561129571395106</v>
      </c>
      <c r="O14" s="75">
        <v>2341177</v>
      </c>
      <c r="P14" s="75">
        <v>1292414</v>
      </c>
      <c r="Q14" s="75">
        <v>0</v>
      </c>
      <c r="R14" s="75">
        <v>1092884</v>
      </c>
      <c r="S14" s="75">
        <v>2148202</v>
      </c>
      <c r="T14" s="71">
        <v>0.81147604405399498</v>
      </c>
      <c r="U14" s="71" t="s">
        <v>48</v>
      </c>
      <c r="V14" s="71">
        <v>1.1422008191171251</v>
      </c>
      <c r="W14" s="131">
        <v>8.9830937686493195E-2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70</v>
      </c>
      <c r="G16" s="130">
        <v>71</v>
      </c>
      <c r="H16" s="130">
        <v>17</v>
      </c>
      <c r="I16" s="130">
        <v>0</v>
      </c>
      <c r="J16" s="130">
        <v>71</v>
      </c>
      <c r="K16" s="71">
        <v>-1.4084507042253502E-2</v>
      </c>
      <c r="L16" s="71">
        <v>3.117647058823529</v>
      </c>
      <c r="M16" s="71" t="s">
        <v>48</v>
      </c>
      <c r="N16" s="131">
        <v>-1.4084507042253502E-2</v>
      </c>
      <c r="O16" s="75">
        <v>143</v>
      </c>
      <c r="P16" s="75">
        <v>163</v>
      </c>
      <c r="Q16" s="75">
        <v>34</v>
      </c>
      <c r="R16" s="75">
        <v>10</v>
      </c>
      <c r="S16" s="75">
        <v>145</v>
      </c>
      <c r="T16" s="71">
        <v>-0.12269938650306744</v>
      </c>
      <c r="U16" s="71">
        <v>3.2058823529411766</v>
      </c>
      <c r="V16" s="71">
        <v>13.3</v>
      </c>
      <c r="W16" s="131">
        <v>-1.379310344827589E-2</v>
      </c>
      <c r="X16" s="75">
        <v>572</v>
      </c>
      <c r="Y16" s="75">
        <v>202</v>
      </c>
      <c r="Z16" s="191">
        <v>54</v>
      </c>
      <c r="AA16" s="192">
        <v>586</v>
      </c>
      <c r="AB16" s="10"/>
      <c r="AC16" s="10"/>
    </row>
    <row r="17" spans="1:29" ht="14.4">
      <c r="A17" s="10"/>
      <c r="B17" s="187"/>
      <c r="C17" s="190"/>
      <c r="D17" s="168" t="s">
        <v>20</v>
      </c>
      <c r="E17" s="189"/>
      <c r="F17" s="134">
        <v>161083</v>
      </c>
      <c r="G17" s="130">
        <v>82038</v>
      </c>
      <c r="H17" s="130">
        <v>24481</v>
      </c>
      <c r="I17" s="130">
        <v>0</v>
      </c>
      <c r="J17" s="130">
        <v>165399</v>
      </c>
      <c r="K17" s="71">
        <v>0.96351690679928814</v>
      </c>
      <c r="L17" s="71">
        <v>5.5799191209509411</v>
      </c>
      <c r="M17" s="71" t="s">
        <v>48</v>
      </c>
      <c r="N17" s="131">
        <v>-2.6094474573606807E-2</v>
      </c>
      <c r="O17" s="75">
        <v>351486</v>
      </c>
      <c r="P17" s="75">
        <v>178913</v>
      </c>
      <c r="Q17" s="75">
        <v>40586</v>
      </c>
      <c r="R17" s="75">
        <v>41113</v>
      </c>
      <c r="S17" s="75">
        <v>393104</v>
      </c>
      <c r="T17" s="71">
        <v>0.964563782397031</v>
      </c>
      <c r="U17" s="71">
        <v>7.660276942788153</v>
      </c>
      <c r="V17" s="71">
        <v>7.5492666553158365</v>
      </c>
      <c r="W17" s="131">
        <v>-0.10587020228743538</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99</v>
      </c>
      <c r="G19" s="130">
        <v>91</v>
      </c>
      <c r="H19" s="130">
        <v>1</v>
      </c>
      <c r="I19" s="130">
        <v>0</v>
      </c>
      <c r="J19" s="130">
        <v>37</v>
      </c>
      <c r="K19" s="71">
        <v>8.7912087912087822E-2</v>
      </c>
      <c r="L19" s="71">
        <v>98</v>
      </c>
      <c r="M19" s="71" t="s">
        <v>48</v>
      </c>
      <c r="N19" s="131">
        <v>1.6756756756756759</v>
      </c>
      <c r="O19" s="75">
        <v>169</v>
      </c>
      <c r="P19" s="75">
        <v>138</v>
      </c>
      <c r="Q19" s="75">
        <v>3</v>
      </c>
      <c r="R19" s="75">
        <v>3</v>
      </c>
      <c r="S19" s="75">
        <v>64</v>
      </c>
      <c r="T19" s="71">
        <v>0.2246376811594204</v>
      </c>
      <c r="U19" s="71">
        <v>55.333333333333336</v>
      </c>
      <c r="V19" s="71">
        <v>55.333333333333336</v>
      </c>
      <c r="W19" s="131">
        <v>1.640625</v>
      </c>
      <c r="X19" s="75">
        <v>658</v>
      </c>
      <c r="Y19" s="75">
        <v>47</v>
      </c>
      <c r="Z19" s="191">
        <v>9</v>
      </c>
      <c r="AA19" s="192">
        <v>290</v>
      </c>
      <c r="AB19" s="10"/>
      <c r="AC19" s="10"/>
    </row>
    <row r="20" spans="1:29" ht="14.4">
      <c r="A20" s="10"/>
      <c r="B20" s="187"/>
      <c r="C20" s="190"/>
      <c r="D20" s="168" t="s">
        <v>20</v>
      </c>
      <c r="E20" s="189"/>
      <c r="F20" s="136">
        <v>137318</v>
      </c>
      <c r="G20" s="130">
        <v>88575</v>
      </c>
      <c r="H20" s="130">
        <v>0</v>
      </c>
      <c r="I20" s="130">
        <v>0</v>
      </c>
      <c r="J20" s="130">
        <v>66376</v>
      </c>
      <c r="K20" s="71">
        <v>0.55030200395145368</v>
      </c>
      <c r="L20" s="71" t="s">
        <v>48</v>
      </c>
      <c r="M20" s="71" t="s">
        <v>48</v>
      </c>
      <c r="N20" s="131">
        <v>1.0687899240689407</v>
      </c>
      <c r="O20" s="75">
        <v>224466</v>
      </c>
      <c r="P20" s="75">
        <v>124236</v>
      </c>
      <c r="Q20" s="75">
        <v>0</v>
      </c>
      <c r="R20" s="75">
        <v>1753</v>
      </c>
      <c r="S20" s="75">
        <v>108923</v>
      </c>
      <c r="T20" s="71">
        <v>0.80677098425577132</v>
      </c>
      <c r="U20" s="71" t="s">
        <v>48</v>
      </c>
      <c r="V20" s="71">
        <v>127.04677695379348</v>
      </c>
      <c r="W20" s="131">
        <v>1.0607768790797167</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159</v>
      </c>
      <c r="G22" s="130">
        <v>103</v>
      </c>
      <c r="H22" s="130">
        <v>0</v>
      </c>
      <c r="I22" s="130">
        <v>0</v>
      </c>
      <c r="J22" s="130">
        <v>113</v>
      </c>
      <c r="K22" s="71">
        <v>0.5436893203883495</v>
      </c>
      <c r="L22" s="71" t="s">
        <v>48</v>
      </c>
      <c r="M22" s="71" t="s">
        <v>48</v>
      </c>
      <c r="N22" s="131">
        <v>0.40707964601769908</v>
      </c>
      <c r="O22" s="75">
        <v>607</v>
      </c>
      <c r="P22" s="75">
        <v>256</v>
      </c>
      <c r="Q22" s="75">
        <v>0</v>
      </c>
      <c r="R22" s="75">
        <v>205</v>
      </c>
      <c r="S22" s="75">
        <v>526</v>
      </c>
      <c r="T22" s="71">
        <v>1.37109375</v>
      </c>
      <c r="U22" s="71" t="s">
        <v>48</v>
      </c>
      <c r="V22" s="71">
        <v>1.9609756097560975</v>
      </c>
      <c r="W22" s="131">
        <v>0.1539923954372624</v>
      </c>
      <c r="X22" s="75">
        <v>895</v>
      </c>
      <c r="Y22" s="75">
        <v>283</v>
      </c>
      <c r="Z22" s="191">
        <v>43</v>
      </c>
      <c r="AA22" s="192">
        <v>827</v>
      </c>
      <c r="AB22" s="10"/>
      <c r="AC22" s="10"/>
    </row>
    <row r="23" spans="1:29" ht="14.4">
      <c r="A23" s="10"/>
      <c r="B23" s="187"/>
      <c r="C23" s="190"/>
      <c r="D23" s="168" t="s">
        <v>20</v>
      </c>
      <c r="E23" s="189"/>
      <c r="F23" s="136">
        <v>390316</v>
      </c>
      <c r="G23" s="130">
        <v>168018</v>
      </c>
      <c r="H23" s="130">
        <v>0</v>
      </c>
      <c r="I23" s="130">
        <v>0</v>
      </c>
      <c r="J23" s="130">
        <v>300445</v>
      </c>
      <c r="K23" s="71">
        <v>1.3230606244569034</v>
      </c>
      <c r="L23" s="71" t="s">
        <v>48</v>
      </c>
      <c r="M23" s="71" t="s">
        <v>48</v>
      </c>
      <c r="N23" s="131">
        <v>0.29912629599427509</v>
      </c>
      <c r="O23" s="75">
        <v>1579293</v>
      </c>
      <c r="P23" s="75">
        <v>352281</v>
      </c>
      <c r="Q23" s="75">
        <v>0</v>
      </c>
      <c r="R23" s="75">
        <v>545974</v>
      </c>
      <c r="S23" s="75">
        <v>1433000</v>
      </c>
      <c r="T23" s="71">
        <v>3.483049043235372</v>
      </c>
      <c r="U23" s="71" t="s">
        <v>48</v>
      </c>
      <c r="V23" s="71">
        <v>1.8926157655859068</v>
      </c>
      <c r="W23" s="131">
        <v>0.10208862526168883</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3</v>
      </c>
      <c r="G25" s="130">
        <v>0</v>
      </c>
      <c r="H25" s="130">
        <v>0</v>
      </c>
      <c r="I25" s="130">
        <v>0</v>
      </c>
      <c r="J25" s="130">
        <v>2</v>
      </c>
      <c r="K25" s="71" t="s">
        <v>48</v>
      </c>
      <c r="L25" s="71" t="s">
        <v>48</v>
      </c>
      <c r="M25" s="71" t="s">
        <v>48</v>
      </c>
      <c r="N25" s="131">
        <v>0.5</v>
      </c>
      <c r="O25" s="75">
        <v>4</v>
      </c>
      <c r="P25" s="75">
        <v>1</v>
      </c>
      <c r="Q25" s="75">
        <v>0</v>
      </c>
      <c r="R25" s="75">
        <v>0</v>
      </c>
      <c r="S25" s="75">
        <v>3</v>
      </c>
      <c r="T25" s="71">
        <v>3</v>
      </c>
      <c r="U25" s="71" t="s">
        <v>48</v>
      </c>
      <c r="V25" s="71" t="s">
        <v>48</v>
      </c>
      <c r="W25" s="131">
        <v>0.33333333333333326</v>
      </c>
      <c r="X25" s="75">
        <v>9</v>
      </c>
      <c r="Y25" s="75">
        <v>0</v>
      </c>
      <c r="Z25" s="191">
        <v>0</v>
      </c>
      <c r="AA25" s="192">
        <v>16</v>
      </c>
      <c r="AB25" s="10"/>
      <c r="AC25" s="10"/>
    </row>
    <row r="26" spans="1:29" ht="14.4">
      <c r="A26" s="10"/>
      <c r="B26" s="187"/>
      <c r="C26" s="190"/>
      <c r="D26" s="168" t="s">
        <v>20</v>
      </c>
      <c r="E26" s="189"/>
      <c r="F26" s="130">
        <v>2124</v>
      </c>
      <c r="G26" s="130">
        <v>0</v>
      </c>
      <c r="H26" s="130">
        <v>0</v>
      </c>
      <c r="I26" s="130">
        <v>0</v>
      </c>
      <c r="J26" s="130">
        <v>2351</v>
      </c>
      <c r="K26" s="71" t="s">
        <v>48</v>
      </c>
      <c r="L26" s="71" t="s">
        <v>48</v>
      </c>
      <c r="M26" s="71" t="s">
        <v>48</v>
      </c>
      <c r="N26" s="131">
        <v>-9.6554657592513804E-2</v>
      </c>
      <c r="O26" s="75">
        <v>4382</v>
      </c>
      <c r="P26" s="75">
        <v>925</v>
      </c>
      <c r="Q26" s="75">
        <v>0</v>
      </c>
      <c r="R26" s="75">
        <v>0</v>
      </c>
      <c r="S26" s="75">
        <v>3410</v>
      </c>
      <c r="T26" s="71">
        <v>3.7372972972972969</v>
      </c>
      <c r="U26" s="71" t="s">
        <v>48</v>
      </c>
      <c r="V26" s="71" t="s">
        <v>48</v>
      </c>
      <c r="W26" s="131">
        <v>0.28504398826979482</v>
      </c>
      <c r="X26" s="75">
        <v>15637</v>
      </c>
      <c r="Y26" s="75">
        <v>0</v>
      </c>
      <c r="Z26" s="191">
        <v>0</v>
      </c>
      <c r="AA26" s="192">
        <v>20248</v>
      </c>
      <c r="AB26" s="10"/>
      <c r="AC26" s="10"/>
    </row>
    <row r="27" spans="1:29" thickBot="1">
      <c r="A27" s="10"/>
      <c r="B27" s="187"/>
      <c r="C27" s="198" t="s">
        <v>16</v>
      </c>
      <c r="D27" s="199"/>
      <c r="E27" s="200"/>
      <c r="F27" s="137">
        <v>430</v>
      </c>
      <c r="G27" s="137">
        <v>348</v>
      </c>
      <c r="H27" s="137">
        <v>18</v>
      </c>
      <c r="I27" s="137">
        <v>0</v>
      </c>
      <c r="J27" s="137">
        <v>313</v>
      </c>
      <c r="K27" s="138">
        <v>0.23563218390804597</v>
      </c>
      <c r="L27" s="138">
        <v>22.888888888888889</v>
      </c>
      <c r="M27" s="138" t="s">
        <v>48</v>
      </c>
      <c r="N27" s="139">
        <v>0.37380191693290743</v>
      </c>
      <c r="O27" s="137">
        <v>1681</v>
      </c>
      <c r="P27" s="137">
        <v>1307</v>
      </c>
      <c r="Q27" s="137">
        <v>37</v>
      </c>
      <c r="R27" s="137">
        <v>769</v>
      </c>
      <c r="S27" s="137">
        <v>1473</v>
      </c>
      <c r="T27" s="138">
        <v>0.28615149196633505</v>
      </c>
      <c r="U27" s="138">
        <v>44.432432432432435</v>
      </c>
      <c r="V27" s="138">
        <v>1.1859557867360206</v>
      </c>
      <c r="W27" s="139">
        <v>0.14120841819416152</v>
      </c>
      <c r="X27" s="137">
        <v>3620</v>
      </c>
      <c r="Y27" s="140">
        <v>1054</v>
      </c>
      <c r="Z27" s="140">
        <v>657</v>
      </c>
      <c r="AA27" s="159">
        <v>3310</v>
      </c>
      <c r="AB27" s="10"/>
      <c r="AC27" s="10"/>
    </row>
    <row r="28" spans="1:29" ht="15.6" thickTop="1" thickBot="1">
      <c r="A28" s="10"/>
      <c r="B28" s="187"/>
      <c r="C28" s="201" t="s">
        <v>17</v>
      </c>
      <c r="D28" s="202"/>
      <c r="E28" s="203"/>
      <c r="F28" s="141">
        <v>1044083</v>
      </c>
      <c r="G28" s="141">
        <v>573599</v>
      </c>
      <c r="H28" s="141">
        <v>24481</v>
      </c>
      <c r="I28" s="141">
        <v>0</v>
      </c>
      <c r="J28" s="141">
        <v>837624</v>
      </c>
      <c r="K28" s="142">
        <v>0.82023155549434357</v>
      </c>
      <c r="L28" s="142">
        <v>41.648707160655199</v>
      </c>
      <c r="M28" s="142" t="s">
        <v>48</v>
      </c>
      <c r="N28" s="143">
        <v>0.24648171494608562</v>
      </c>
      <c r="O28" s="141">
        <v>4500804</v>
      </c>
      <c r="P28" s="141">
        <v>1948769</v>
      </c>
      <c r="Q28" s="141">
        <v>40586</v>
      </c>
      <c r="R28" s="141">
        <v>1681724</v>
      </c>
      <c r="S28" s="141">
        <v>4086639</v>
      </c>
      <c r="T28" s="142">
        <v>1.3095626008008132</v>
      </c>
      <c r="U28" s="142">
        <v>109.89548120041394</v>
      </c>
      <c r="V28" s="142">
        <v>1.6763036027314828</v>
      </c>
      <c r="W28" s="143">
        <v>0.10134611841173147</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4.4">
      <c r="A30" s="10"/>
      <c r="B30" s="10"/>
      <c r="C30" s="10"/>
      <c r="D30" s="10"/>
      <c r="E30" s="10"/>
      <c r="F30" s="47"/>
      <c r="G30" s="47"/>
      <c r="H30" s="47"/>
      <c r="I30" s="47"/>
      <c r="J30" s="47"/>
      <c r="K30" s="47"/>
      <c r="L30" s="47"/>
      <c r="M30" s="47"/>
      <c r="N30" s="10"/>
      <c r="O30" s="47"/>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4"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45058</v>
      </c>
      <c r="AB3" s="166"/>
      <c r="AC3" s="10"/>
    </row>
    <row r="4" spans="1:29" ht="16.2">
      <c r="A4" s="10"/>
      <c r="B4" s="167" t="s">
        <v>11</v>
      </c>
      <c r="C4" s="168"/>
      <c r="D4" s="165"/>
      <c r="E4" s="169" t="s">
        <v>88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53" t="s">
        <v>50</v>
      </c>
      <c r="G9" s="253"/>
      <c r="H9" s="253"/>
      <c r="I9" s="253"/>
      <c r="J9" s="253"/>
      <c r="K9" s="253"/>
      <c r="L9" s="253"/>
      <c r="M9" s="253"/>
      <c r="N9" s="254"/>
      <c r="O9" s="252" t="s">
        <v>51</v>
      </c>
      <c r="P9" s="253"/>
      <c r="Q9" s="253"/>
      <c r="R9" s="253"/>
      <c r="S9" s="253"/>
      <c r="T9" s="253"/>
      <c r="U9" s="253"/>
      <c r="V9" s="253"/>
      <c r="W9" s="254"/>
      <c r="X9" s="252" t="s">
        <v>25</v>
      </c>
      <c r="Y9" s="253"/>
      <c r="Z9" s="253"/>
      <c r="AA9" s="255"/>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129</v>
      </c>
      <c r="G13" s="130">
        <v>136</v>
      </c>
      <c r="H13" s="130">
        <v>0</v>
      </c>
      <c r="I13" s="130">
        <v>42</v>
      </c>
      <c r="J13" s="130">
        <v>129</v>
      </c>
      <c r="K13" s="71">
        <v>-5.1470588235294157E-2</v>
      </c>
      <c r="L13" s="71" t="s">
        <v>48</v>
      </c>
      <c r="M13" s="71">
        <v>2.0714285714285716</v>
      </c>
      <c r="N13" s="131">
        <v>0</v>
      </c>
      <c r="O13" s="75">
        <v>659</v>
      </c>
      <c r="P13" s="75">
        <v>666</v>
      </c>
      <c r="Q13" s="75">
        <v>0</v>
      </c>
      <c r="R13" s="75">
        <v>551</v>
      </c>
      <c r="S13" s="75">
        <v>645</v>
      </c>
      <c r="T13" s="71">
        <v>-1.0510510510510551E-2</v>
      </c>
      <c r="U13" s="71" t="s">
        <v>48</v>
      </c>
      <c r="V13" s="71">
        <v>0.19600725952813058</v>
      </c>
      <c r="W13" s="131">
        <v>2.170542635658923E-2</v>
      </c>
      <c r="X13" s="75">
        <v>1486</v>
      </c>
      <c r="Y13" s="75">
        <v>522</v>
      </c>
      <c r="Z13" s="191">
        <v>551</v>
      </c>
      <c r="AA13" s="192">
        <v>1591</v>
      </c>
      <c r="AB13" s="10"/>
      <c r="AC13" s="10"/>
    </row>
    <row r="14" spans="1:29" ht="14.4">
      <c r="A14" s="10"/>
      <c r="B14" s="187"/>
      <c r="C14" s="190"/>
      <c r="D14" s="168" t="s">
        <v>20</v>
      </c>
      <c r="E14" s="189"/>
      <c r="F14" s="136">
        <v>449751</v>
      </c>
      <c r="G14" s="130">
        <v>297788</v>
      </c>
      <c r="H14" s="130">
        <v>0</v>
      </c>
      <c r="I14" s="130">
        <v>0</v>
      </c>
      <c r="J14" s="130">
        <v>394045</v>
      </c>
      <c r="K14" s="71">
        <v>0.51030598949588302</v>
      </c>
      <c r="L14" s="71" t="s">
        <v>48</v>
      </c>
      <c r="M14" s="71" t="s">
        <v>48</v>
      </c>
      <c r="N14" s="131">
        <v>0.14136964052329049</v>
      </c>
      <c r="O14" s="75">
        <v>1987935</v>
      </c>
      <c r="P14" s="75">
        <v>1057446</v>
      </c>
      <c r="Q14" s="75">
        <v>0</v>
      </c>
      <c r="R14" s="75">
        <v>1092884</v>
      </c>
      <c r="S14" s="75">
        <v>1845149</v>
      </c>
      <c r="T14" s="71">
        <v>0.87993996856577072</v>
      </c>
      <c r="U14" s="71" t="s">
        <v>48</v>
      </c>
      <c r="V14" s="71">
        <v>0.81898078844598321</v>
      </c>
      <c r="W14" s="131">
        <v>7.7384536424971673E-2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46</v>
      </c>
      <c r="G16" s="130">
        <v>56</v>
      </c>
      <c r="H16" s="130">
        <v>5</v>
      </c>
      <c r="I16" s="130">
        <v>0</v>
      </c>
      <c r="J16" s="130">
        <v>51</v>
      </c>
      <c r="K16" s="71">
        <v>-0.1785714285714286</v>
      </c>
      <c r="L16" s="71">
        <v>8.1999999999999993</v>
      </c>
      <c r="M16" s="71" t="s">
        <v>48</v>
      </c>
      <c r="N16" s="131">
        <v>-9.8039215686274495E-2</v>
      </c>
      <c r="O16" s="75">
        <v>73</v>
      </c>
      <c r="P16" s="75">
        <v>92</v>
      </c>
      <c r="Q16" s="75">
        <v>17</v>
      </c>
      <c r="R16" s="75">
        <v>10</v>
      </c>
      <c r="S16" s="75">
        <v>74</v>
      </c>
      <c r="T16" s="71">
        <v>-0.20652173913043481</v>
      </c>
      <c r="U16" s="71">
        <v>3.2941176470588234</v>
      </c>
      <c r="V16" s="71">
        <v>6.3</v>
      </c>
      <c r="W16" s="131">
        <v>-1.3513513513513487E-2</v>
      </c>
      <c r="X16" s="75">
        <v>572</v>
      </c>
      <c r="Y16" s="75">
        <v>202</v>
      </c>
      <c r="Z16" s="191">
        <v>54</v>
      </c>
      <c r="AA16" s="192">
        <v>586</v>
      </c>
      <c r="AB16" s="10"/>
      <c r="AC16" s="10"/>
    </row>
    <row r="17" spans="1:29" ht="14.4">
      <c r="A17" s="10"/>
      <c r="B17" s="187"/>
      <c r="C17" s="190"/>
      <c r="D17" s="168" t="s">
        <v>20</v>
      </c>
      <c r="E17" s="189"/>
      <c r="F17" s="134">
        <v>107348</v>
      </c>
      <c r="G17" s="130">
        <v>60367</v>
      </c>
      <c r="H17" s="130">
        <v>6002</v>
      </c>
      <c r="I17" s="130">
        <v>0</v>
      </c>
      <c r="J17" s="130">
        <v>147331</v>
      </c>
      <c r="K17" s="71">
        <v>0.7782563321019762</v>
      </c>
      <c r="L17" s="71">
        <v>16.885371542819062</v>
      </c>
      <c r="M17" s="71" t="s">
        <v>48</v>
      </c>
      <c r="N17" s="131">
        <v>-0.27138212596127087</v>
      </c>
      <c r="O17" s="75">
        <v>190403</v>
      </c>
      <c r="P17" s="75">
        <v>96875</v>
      </c>
      <c r="Q17" s="75">
        <v>16105</v>
      </c>
      <c r="R17" s="75">
        <v>41113</v>
      </c>
      <c r="S17" s="75">
        <v>227705</v>
      </c>
      <c r="T17" s="71">
        <v>0.96545032258064523</v>
      </c>
      <c r="U17" s="71">
        <v>10.822601676497982</v>
      </c>
      <c r="V17" s="71">
        <v>3.6312115389292927</v>
      </c>
      <c r="W17" s="131">
        <v>-0.16381721964822904</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47</v>
      </c>
      <c r="G19" s="130">
        <v>35</v>
      </c>
      <c r="H19" s="130">
        <v>2</v>
      </c>
      <c r="I19" s="130">
        <v>0</v>
      </c>
      <c r="J19" s="130">
        <v>21</v>
      </c>
      <c r="K19" s="71">
        <v>0.34285714285714275</v>
      </c>
      <c r="L19" s="71">
        <v>22.5</v>
      </c>
      <c r="M19" s="71" t="s">
        <v>48</v>
      </c>
      <c r="N19" s="131">
        <v>1.2380952380952381</v>
      </c>
      <c r="O19" s="75">
        <v>70</v>
      </c>
      <c r="P19" s="75">
        <v>47</v>
      </c>
      <c r="Q19" s="75">
        <v>2</v>
      </c>
      <c r="R19" s="75">
        <v>3</v>
      </c>
      <c r="S19" s="75">
        <v>27</v>
      </c>
      <c r="T19" s="71">
        <v>0.4893617021276595</v>
      </c>
      <c r="U19" s="71">
        <v>34</v>
      </c>
      <c r="V19" s="71">
        <v>22.333333333333332</v>
      </c>
      <c r="W19" s="131">
        <v>1.5925925925925926</v>
      </c>
      <c r="X19" s="75">
        <v>658</v>
      </c>
      <c r="Y19" s="75">
        <v>47</v>
      </c>
      <c r="Z19" s="191">
        <v>9</v>
      </c>
      <c r="AA19" s="192">
        <v>290</v>
      </c>
      <c r="AB19" s="10"/>
      <c r="AC19" s="10"/>
    </row>
    <row r="20" spans="1:29" ht="14.4">
      <c r="A20" s="10"/>
      <c r="B20" s="187"/>
      <c r="C20" s="190"/>
      <c r="D20" s="168" t="s">
        <v>20</v>
      </c>
      <c r="E20" s="189"/>
      <c r="F20" s="136">
        <v>66302</v>
      </c>
      <c r="G20" s="130">
        <v>32576</v>
      </c>
      <c r="H20" s="130">
        <v>0</v>
      </c>
      <c r="I20" s="130">
        <v>0</v>
      </c>
      <c r="J20" s="130">
        <v>36063</v>
      </c>
      <c r="K20" s="71">
        <v>1.0353020628683693</v>
      </c>
      <c r="L20" s="71" t="s">
        <v>48</v>
      </c>
      <c r="M20" s="71" t="s">
        <v>48</v>
      </c>
      <c r="N20" s="131">
        <v>0.83850483875440207</v>
      </c>
      <c r="O20" s="75">
        <v>87148</v>
      </c>
      <c r="P20" s="75">
        <v>35661</v>
      </c>
      <c r="Q20" s="75">
        <v>0</v>
      </c>
      <c r="R20" s="75">
        <v>1753</v>
      </c>
      <c r="S20" s="75">
        <v>42547</v>
      </c>
      <c r="T20" s="71">
        <v>1.443790134881243</v>
      </c>
      <c r="U20" s="71" t="s">
        <v>48</v>
      </c>
      <c r="V20" s="71">
        <v>48.71363377067884</v>
      </c>
      <c r="W20" s="131">
        <v>1.0482760241615154</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161</v>
      </c>
      <c r="G22" s="130">
        <v>100</v>
      </c>
      <c r="H22" s="130">
        <v>0</v>
      </c>
      <c r="I22" s="130">
        <v>0</v>
      </c>
      <c r="J22" s="130">
        <v>90</v>
      </c>
      <c r="K22" s="71">
        <v>0.6100000000000001</v>
      </c>
      <c r="L22" s="71" t="s">
        <v>48</v>
      </c>
      <c r="M22" s="71" t="s">
        <v>48</v>
      </c>
      <c r="N22" s="131">
        <v>0.78888888888888897</v>
      </c>
      <c r="O22" s="75">
        <v>448</v>
      </c>
      <c r="P22" s="75">
        <v>153</v>
      </c>
      <c r="Q22" s="75">
        <v>0</v>
      </c>
      <c r="R22" s="75">
        <v>205</v>
      </c>
      <c r="S22" s="75">
        <v>413</v>
      </c>
      <c r="T22" s="71">
        <v>1.9281045751633985</v>
      </c>
      <c r="U22" s="71" t="s">
        <v>48</v>
      </c>
      <c r="V22" s="71">
        <v>1.1853658536585368</v>
      </c>
      <c r="W22" s="131">
        <v>8.4745762711864403E-2</v>
      </c>
      <c r="X22" s="75">
        <v>895</v>
      </c>
      <c r="Y22" s="75">
        <v>283</v>
      </c>
      <c r="Z22" s="191">
        <v>43</v>
      </c>
      <c r="AA22" s="192">
        <v>827</v>
      </c>
      <c r="AB22" s="10"/>
      <c r="AC22" s="10"/>
    </row>
    <row r="23" spans="1:29" ht="14.4">
      <c r="A23" s="10"/>
      <c r="B23" s="187"/>
      <c r="C23" s="190"/>
      <c r="D23" s="168" t="s">
        <v>20</v>
      </c>
      <c r="E23" s="189"/>
      <c r="F23" s="136">
        <v>352703</v>
      </c>
      <c r="G23" s="130">
        <v>115809</v>
      </c>
      <c r="H23" s="130">
        <v>0</v>
      </c>
      <c r="I23" s="130">
        <v>0</v>
      </c>
      <c r="J23" s="130">
        <v>212740</v>
      </c>
      <c r="K23" s="71">
        <v>2.0455577718484745</v>
      </c>
      <c r="L23" s="71" t="s">
        <v>48</v>
      </c>
      <c r="M23" s="71" t="s">
        <v>48</v>
      </c>
      <c r="N23" s="131">
        <v>0.65790636457647822</v>
      </c>
      <c r="O23" s="75">
        <v>1188977</v>
      </c>
      <c r="P23" s="75">
        <v>184263</v>
      </c>
      <c r="Q23" s="75">
        <v>0</v>
      </c>
      <c r="R23" s="75">
        <v>545974</v>
      </c>
      <c r="S23" s="75">
        <v>1132555</v>
      </c>
      <c r="T23" s="71">
        <v>5.452608499807341</v>
      </c>
      <c r="U23" s="71" t="s">
        <v>48</v>
      </c>
      <c r="V23" s="71">
        <v>1.1777172539351692</v>
      </c>
      <c r="W23" s="131">
        <v>4.981833111857692E-2</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1</v>
      </c>
      <c r="G25" s="130">
        <v>1</v>
      </c>
      <c r="H25" s="130">
        <v>0</v>
      </c>
      <c r="I25" s="130">
        <v>0</v>
      </c>
      <c r="J25" s="130">
        <v>1</v>
      </c>
      <c r="K25" s="71">
        <v>0</v>
      </c>
      <c r="L25" s="71" t="s">
        <v>48</v>
      </c>
      <c r="M25" s="71" t="s">
        <v>48</v>
      </c>
      <c r="N25" s="131">
        <v>0</v>
      </c>
      <c r="O25" s="75">
        <v>1</v>
      </c>
      <c r="P25" s="75">
        <v>1</v>
      </c>
      <c r="Q25" s="75">
        <v>0</v>
      </c>
      <c r="R25" s="75">
        <v>0</v>
      </c>
      <c r="S25" s="75">
        <v>1</v>
      </c>
      <c r="T25" s="71">
        <v>0</v>
      </c>
      <c r="U25" s="71" t="s">
        <v>48</v>
      </c>
      <c r="V25" s="71" t="s">
        <v>48</v>
      </c>
      <c r="W25" s="131">
        <v>0</v>
      </c>
      <c r="X25" s="75">
        <v>9</v>
      </c>
      <c r="Y25" s="75">
        <v>0</v>
      </c>
      <c r="Z25" s="191">
        <v>0</v>
      </c>
      <c r="AA25" s="192">
        <v>16</v>
      </c>
      <c r="AB25" s="10"/>
      <c r="AC25" s="10"/>
    </row>
    <row r="26" spans="1:29" ht="14.4">
      <c r="A26" s="10"/>
      <c r="B26" s="187"/>
      <c r="C26" s="190"/>
      <c r="D26" s="168" t="s">
        <v>20</v>
      </c>
      <c r="E26" s="189"/>
      <c r="F26" s="130">
        <v>2258</v>
      </c>
      <c r="G26" s="130">
        <v>925</v>
      </c>
      <c r="H26" s="130">
        <v>0</v>
      </c>
      <c r="I26" s="130">
        <v>0</v>
      </c>
      <c r="J26" s="130">
        <v>1059</v>
      </c>
      <c r="K26" s="71">
        <v>1.441081081081081</v>
      </c>
      <c r="L26" s="71" t="s">
        <v>48</v>
      </c>
      <c r="M26" s="71" t="s">
        <v>48</v>
      </c>
      <c r="N26" s="131">
        <v>1.1322001888574125</v>
      </c>
      <c r="O26" s="75">
        <v>2258</v>
      </c>
      <c r="P26" s="75">
        <v>925</v>
      </c>
      <c r="Q26" s="75">
        <v>0</v>
      </c>
      <c r="R26" s="75">
        <v>0</v>
      </c>
      <c r="S26" s="75">
        <v>1059</v>
      </c>
      <c r="T26" s="71">
        <v>1.441081081081081</v>
      </c>
      <c r="U26" s="71" t="s">
        <v>48</v>
      </c>
      <c r="V26" s="71" t="s">
        <v>48</v>
      </c>
      <c r="W26" s="131">
        <v>1.1322001888574125</v>
      </c>
      <c r="X26" s="75">
        <v>15637</v>
      </c>
      <c r="Y26" s="75">
        <v>0</v>
      </c>
      <c r="Z26" s="191">
        <v>0</v>
      </c>
      <c r="AA26" s="192">
        <v>20248</v>
      </c>
      <c r="AB26" s="10"/>
      <c r="AC26" s="10"/>
    </row>
    <row r="27" spans="1:29" thickBot="1">
      <c r="A27" s="10"/>
      <c r="B27" s="187"/>
      <c r="C27" s="198" t="s">
        <v>16</v>
      </c>
      <c r="D27" s="199"/>
      <c r="E27" s="200"/>
      <c r="F27" s="137">
        <v>384</v>
      </c>
      <c r="G27" s="137">
        <v>328</v>
      </c>
      <c r="H27" s="137">
        <v>7</v>
      </c>
      <c r="I27" s="137">
        <v>42</v>
      </c>
      <c r="J27" s="137">
        <v>292</v>
      </c>
      <c r="K27" s="138">
        <v>0.1707317073170731</v>
      </c>
      <c r="L27" s="138">
        <v>53.857142857142854</v>
      </c>
      <c r="M27" s="138">
        <v>8.1428571428571423</v>
      </c>
      <c r="N27" s="139">
        <v>0.31506849315068486</v>
      </c>
      <c r="O27" s="137">
        <v>1251</v>
      </c>
      <c r="P27" s="137">
        <v>959</v>
      </c>
      <c r="Q27" s="137">
        <v>19</v>
      </c>
      <c r="R27" s="137">
        <v>769</v>
      </c>
      <c r="S27" s="137">
        <v>1160</v>
      </c>
      <c r="T27" s="138">
        <v>0.30448383733055273</v>
      </c>
      <c r="U27" s="138">
        <v>64.84210526315789</v>
      </c>
      <c r="V27" s="138">
        <v>0.62678803641092329</v>
      </c>
      <c r="W27" s="139">
        <v>7.8448275862069039E-2</v>
      </c>
      <c r="X27" s="137">
        <v>3620</v>
      </c>
      <c r="Y27" s="140">
        <v>1054</v>
      </c>
      <c r="Z27" s="140">
        <v>657</v>
      </c>
      <c r="AA27" s="159">
        <v>3310</v>
      </c>
      <c r="AB27" s="10"/>
      <c r="AC27" s="10"/>
    </row>
    <row r="28" spans="1:29" ht="15.6" thickTop="1" thickBot="1">
      <c r="A28" s="10"/>
      <c r="B28" s="187"/>
      <c r="C28" s="201" t="s">
        <v>17</v>
      </c>
      <c r="D28" s="202"/>
      <c r="E28" s="203"/>
      <c r="F28" s="141">
        <v>978362</v>
      </c>
      <c r="G28" s="141">
        <v>507465</v>
      </c>
      <c r="H28" s="141">
        <v>6002</v>
      </c>
      <c r="I28" s="141">
        <v>0</v>
      </c>
      <c r="J28" s="141">
        <v>791238</v>
      </c>
      <c r="K28" s="142">
        <v>0.9279398579212359</v>
      </c>
      <c r="L28" s="142">
        <v>162.00599800066644</v>
      </c>
      <c r="M28" s="142" t="s">
        <v>48</v>
      </c>
      <c r="N28" s="143">
        <v>0.23649521382946714</v>
      </c>
      <c r="O28" s="141">
        <v>3456721</v>
      </c>
      <c r="P28" s="141">
        <v>1375170</v>
      </c>
      <c r="Q28" s="141">
        <v>16105</v>
      </c>
      <c r="R28" s="141">
        <v>1681724</v>
      </c>
      <c r="S28" s="141">
        <v>3249015</v>
      </c>
      <c r="T28" s="142">
        <v>1.5136681283041371</v>
      </c>
      <c r="U28" s="142">
        <v>213.63651040049675</v>
      </c>
      <c r="V28" s="142">
        <v>1.0554627275343638</v>
      </c>
      <c r="W28" s="143">
        <v>6.3928913840040735E-2</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45033</v>
      </c>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53" t="s">
        <v>13</v>
      </c>
      <c r="G9" s="253"/>
      <c r="H9" s="253"/>
      <c r="I9" s="253"/>
      <c r="J9" s="253"/>
      <c r="K9" s="253"/>
      <c r="L9" s="253"/>
      <c r="M9" s="253"/>
      <c r="N9" s="254"/>
      <c r="O9" s="252" t="s">
        <v>14</v>
      </c>
      <c r="P9" s="253"/>
      <c r="Q9" s="253"/>
      <c r="R9" s="253"/>
      <c r="S9" s="253"/>
      <c r="T9" s="253"/>
      <c r="U9" s="253"/>
      <c r="V9" s="253"/>
      <c r="W9" s="254"/>
      <c r="X9" s="252" t="s">
        <v>25</v>
      </c>
      <c r="Y9" s="253"/>
      <c r="Z9" s="253"/>
      <c r="AA9" s="255"/>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row>
    <row r="12" spans="1:28"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181</v>
      </c>
      <c r="G13" s="130">
        <v>204</v>
      </c>
      <c r="H13" s="130">
        <v>0</v>
      </c>
      <c r="I13" s="130">
        <v>147</v>
      </c>
      <c r="J13" s="130">
        <v>170</v>
      </c>
      <c r="K13" s="71">
        <v>-0.11274509803921573</v>
      </c>
      <c r="L13" s="71" t="s">
        <v>48</v>
      </c>
      <c r="M13" s="71">
        <v>0.23129251700680276</v>
      </c>
      <c r="N13" s="131">
        <v>6.4705882352941169E-2</v>
      </c>
      <c r="O13" s="75">
        <v>530</v>
      </c>
      <c r="P13" s="75">
        <v>530</v>
      </c>
      <c r="Q13" s="75">
        <v>0</v>
      </c>
      <c r="R13" s="75">
        <v>509</v>
      </c>
      <c r="S13" s="75">
        <v>516</v>
      </c>
      <c r="T13" s="71">
        <v>0</v>
      </c>
      <c r="U13" s="71" t="s">
        <v>48</v>
      </c>
      <c r="V13" s="71">
        <v>4.1257367387033339E-2</v>
      </c>
      <c r="W13" s="131">
        <v>2.7131782945736482E-2</v>
      </c>
      <c r="X13" s="75">
        <v>1486</v>
      </c>
      <c r="Y13" s="75">
        <v>522</v>
      </c>
      <c r="Z13" s="191">
        <v>551</v>
      </c>
      <c r="AA13" s="192">
        <v>1591</v>
      </c>
      <c r="AB13" s="10"/>
    </row>
    <row r="14" spans="1:28" ht="14.4">
      <c r="A14" s="10"/>
      <c r="B14" s="187"/>
      <c r="C14" s="190"/>
      <c r="D14" s="168" t="s">
        <v>20</v>
      </c>
      <c r="E14" s="189"/>
      <c r="F14" s="136">
        <v>565574</v>
      </c>
      <c r="G14" s="130">
        <v>344501</v>
      </c>
      <c r="H14" s="130">
        <v>0</v>
      </c>
      <c r="I14" s="130">
        <v>196286</v>
      </c>
      <c r="J14" s="130">
        <v>500596</v>
      </c>
      <c r="K14" s="71">
        <v>0.64171947251241646</v>
      </c>
      <c r="L14" s="71" t="s">
        <v>48</v>
      </c>
      <c r="M14" s="71">
        <v>1.8813771741234731</v>
      </c>
      <c r="N14" s="131">
        <v>0.1298012768779615</v>
      </c>
      <c r="O14" s="75">
        <v>1538184</v>
      </c>
      <c r="P14" s="75">
        <v>759658</v>
      </c>
      <c r="Q14" s="75">
        <v>0</v>
      </c>
      <c r="R14" s="75">
        <v>1092884</v>
      </c>
      <c r="S14" s="75">
        <v>1451104</v>
      </c>
      <c r="T14" s="71">
        <v>1.0248374926611712</v>
      </c>
      <c r="U14" s="71" t="s">
        <v>48</v>
      </c>
      <c r="V14" s="71">
        <v>0.40745403903799482</v>
      </c>
      <c r="W14" s="131">
        <v>6.0009482435442241E-2</v>
      </c>
      <c r="X14" s="75">
        <v>3592413</v>
      </c>
      <c r="Y14" s="75">
        <v>768312</v>
      </c>
      <c r="Z14" s="191">
        <v>1092884</v>
      </c>
      <c r="AA14" s="192">
        <v>4592479</v>
      </c>
      <c r="AB14" s="10"/>
    </row>
    <row r="15" spans="1:28"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16</v>
      </c>
      <c r="G16" s="130">
        <v>26</v>
      </c>
      <c r="H16" s="130">
        <v>5</v>
      </c>
      <c r="I16" s="130">
        <v>1</v>
      </c>
      <c r="J16" s="130">
        <v>10</v>
      </c>
      <c r="K16" s="71">
        <v>-0.38461538461538458</v>
      </c>
      <c r="L16" s="71">
        <v>2.2000000000000002</v>
      </c>
      <c r="M16" s="71">
        <v>15</v>
      </c>
      <c r="N16" s="131">
        <v>0.60000000000000009</v>
      </c>
      <c r="O16" s="75">
        <v>27</v>
      </c>
      <c r="P16" s="75">
        <v>36</v>
      </c>
      <c r="Q16" s="75">
        <v>12</v>
      </c>
      <c r="R16" s="75">
        <v>10</v>
      </c>
      <c r="S16" s="75">
        <v>23</v>
      </c>
      <c r="T16" s="71">
        <v>-0.25</v>
      </c>
      <c r="U16" s="71">
        <v>1.25</v>
      </c>
      <c r="V16" s="71">
        <v>1.7000000000000002</v>
      </c>
      <c r="W16" s="131">
        <v>0.17391304347826098</v>
      </c>
      <c r="X16" s="75">
        <v>572</v>
      </c>
      <c r="Y16" s="75">
        <v>202</v>
      </c>
      <c r="Z16" s="191">
        <v>54</v>
      </c>
      <c r="AA16" s="192">
        <v>586</v>
      </c>
      <c r="AB16" s="10"/>
    </row>
    <row r="17" spans="1:28" ht="14.4">
      <c r="A17" s="10"/>
      <c r="B17" s="187"/>
      <c r="C17" s="190"/>
      <c r="D17" s="168" t="s">
        <v>20</v>
      </c>
      <c r="E17" s="189"/>
      <c r="F17" s="134">
        <v>43135</v>
      </c>
      <c r="G17" s="130">
        <v>28377</v>
      </c>
      <c r="H17" s="130">
        <v>4146</v>
      </c>
      <c r="I17" s="130">
        <v>565</v>
      </c>
      <c r="J17" s="130">
        <v>32801</v>
      </c>
      <c r="K17" s="71">
        <v>0.52006907002149627</v>
      </c>
      <c r="L17" s="71">
        <v>9.4040038591413406</v>
      </c>
      <c r="M17" s="71">
        <v>75.345132743362825</v>
      </c>
      <c r="N17" s="131">
        <v>0.31505137038504927</v>
      </c>
      <c r="O17" s="75">
        <v>83055</v>
      </c>
      <c r="P17" s="75">
        <v>36508</v>
      </c>
      <c r="Q17" s="75">
        <v>10103</v>
      </c>
      <c r="R17" s="75">
        <v>41113</v>
      </c>
      <c r="S17" s="75">
        <v>80374</v>
      </c>
      <c r="T17" s="71">
        <v>1.2749808261203026</v>
      </c>
      <c r="U17" s="71">
        <v>7.2208254973770174</v>
      </c>
      <c r="V17" s="71">
        <v>1.0201639384136403</v>
      </c>
      <c r="W17" s="131">
        <v>3.335655809092497E-2</v>
      </c>
      <c r="X17" s="75">
        <v>965963</v>
      </c>
      <c r="Y17" s="75">
        <v>301521</v>
      </c>
      <c r="Z17" s="191">
        <v>70675</v>
      </c>
      <c r="AA17" s="192">
        <v>1400932</v>
      </c>
      <c r="AB17" s="10"/>
    </row>
    <row r="18" spans="1:28"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17</v>
      </c>
      <c r="G19" s="130">
        <v>6</v>
      </c>
      <c r="H19" s="130">
        <v>0</v>
      </c>
      <c r="I19" s="130">
        <v>2</v>
      </c>
      <c r="J19" s="130">
        <v>5</v>
      </c>
      <c r="K19" s="71">
        <v>1.8333333333333335</v>
      </c>
      <c r="L19" s="71" t="s">
        <v>48</v>
      </c>
      <c r="M19" s="71">
        <v>7.5</v>
      </c>
      <c r="N19" s="131">
        <v>2.4</v>
      </c>
      <c r="O19" s="75">
        <v>23</v>
      </c>
      <c r="P19" s="75">
        <v>12</v>
      </c>
      <c r="Q19" s="75">
        <v>0</v>
      </c>
      <c r="R19" s="75">
        <v>3</v>
      </c>
      <c r="S19" s="75">
        <v>6</v>
      </c>
      <c r="T19" s="71">
        <v>0.91666666666666674</v>
      </c>
      <c r="U19" s="71" t="s">
        <v>48</v>
      </c>
      <c r="V19" s="71">
        <v>6.666666666666667</v>
      </c>
      <c r="W19" s="131">
        <v>2.8333333333333335</v>
      </c>
      <c r="X19" s="75">
        <v>658</v>
      </c>
      <c r="Y19" s="75">
        <v>47</v>
      </c>
      <c r="Z19" s="191">
        <v>9</v>
      </c>
      <c r="AA19" s="192">
        <v>290</v>
      </c>
      <c r="AB19" s="10"/>
    </row>
    <row r="20" spans="1:28" ht="14.4">
      <c r="A20" s="10"/>
      <c r="B20" s="187"/>
      <c r="C20" s="190"/>
      <c r="D20" s="168" t="s">
        <v>20</v>
      </c>
      <c r="E20" s="189"/>
      <c r="F20" s="136">
        <v>14734</v>
      </c>
      <c r="G20" s="130">
        <v>595</v>
      </c>
      <c r="H20" s="130">
        <v>0</v>
      </c>
      <c r="I20" s="130">
        <v>887</v>
      </c>
      <c r="J20" s="130">
        <v>4876</v>
      </c>
      <c r="K20" s="71">
        <v>23.763025210084034</v>
      </c>
      <c r="L20" s="71" t="s">
        <v>48</v>
      </c>
      <c r="M20" s="71">
        <v>15.611048478015782</v>
      </c>
      <c r="N20" s="131">
        <v>2.0217391304347827</v>
      </c>
      <c r="O20" s="75">
        <v>20846</v>
      </c>
      <c r="P20" s="75">
        <v>3085</v>
      </c>
      <c r="Q20" s="75">
        <v>0</v>
      </c>
      <c r="R20" s="75">
        <v>1753</v>
      </c>
      <c r="S20" s="75">
        <v>6484</v>
      </c>
      <c r="T20" s="71">
        <v>5.7572123176661263</v>
      </c>
      <c r="U20" s="71" t="s">
        <v>48</v>
      </c>
      <c r="V20" s="71">
        <v>10.891614375356532</v>
      </c>
      <c r="W20" s="131">
        <v>2.2149907464528069</v>
      </c>
      <c r="X20" s="75">
        <v>887495</v>
      </c>
      <c r="Y20" s="75">
        <v>17541</v>
      </c>
      <c r="Z20" s="191">
        <v>10047</v>
      </c>
      <c r="AA20" s="192">
        <v>585930</v>
      </c>
      <c r="AB20" s="10"/>
    </row>
    <row r="21" spans="1:28"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108</v>
      </c>
      <c r="G22" s="130">
        <v>24</v>
      </c>
      <c r="H22" s="130">
        <v>0</v>
      </c>
      <c r="I22" s="130">
        <v>10</v>
      </c>
      <c r="J22" s="130">
        <v>44</v>
      </c>
      <c r="K22" s="71">
        <v>3.5</v>
      </c>
      <c r="L22" s="71" t="s">
        <v>48</v>
      </c>
      <c r="M22" s="71">
        <v>9.8000000000000007</v>
      </c>
      <c r="N22" s="131">
        <v>1.4545454545454546</v>
      </c>
      <c r="O22" s="75">
        <v>287</v>
      </c>
      <c r="P22" s="75">
        <v>53</v>
      </c>
      <c r="Q22" s="75">
        <v>0</v>
      </c>
      <c r="R22" s="75">
        <v>205</v>
      </c>
      <c r="S22" s="75">
        <v>323</v>
      </c>
      <c r="T22" s="71">
        <v>4.4150943396226419</v>
      </c>
      <c r="U22" s="71" t="s">
        <v>48</v>
      </c>
      <c r="V22" s="71">
        <v>0.39999999999999991</v>
      </c>
      <c r="W22" s="131">
        <v>-0.11145510835913308</v>
      </c>
      <c r="X22" s="75">
        <v>895</v>
      </c>
      <c r="Y22" s="75">
        <v>283</v>
      </c>
      <c r="Z22" s="191">
        <v>43</v>
      </c>
      <c r="AA22" s="192">
        <v>827</v>
      </c>
      <c r="AB22" s="10"/>
    </row>
    <row r="23" spans="1:28" ht="14.4">
      <c r="A23" s="10"/>
      <c r="B23" s="187"/>
      <c r="C23" s="190"/>
      <c r="D23" s="168" t="s">
        <v>20</v>
      </c>
      <c r="E23" s="189"/>
      <c r="F23" s="136">
        <v>297870</v>
      </c>
      <c r="G23" s="130">
        <v>32594</v>
      </c>
      <c r="H23" s="130">
        <v>0</v>
      </c>
      <c r="I23" s="130">
        <v>28535</v>
      </c>
      <c r="J23" s="130">
        <v>117674</v>
      </c>
      <c r="K23" s="71">
        <v>8.1387985518807149</v>
      </c>
      <c r="L23" s="71" t="s">
        <v>48</v>
      </c>
      <c r="M23" s="71">
        <v>9.4387594182582788</v>
      </c>
      <c r="N23" s="131">
        <v>1.5313153287897072</v>
      </c>
      <c r="O23" s="75">
        <v>836274</v>
      </c>
      <c r="P23" s="75">
        <v>68454</v>
      </c>
      <c r="Q23" s="75">
        <v>0</v>
      </c>
      <c r="R23" s="75">
        <v>545974</v>
      </c>
      <c r="S23" s="75">
        <v>919815</v>
      </c>
      <c r="T23" s="71">
        <v>11.21658339907091</v>
      </c>
      <c r="U23" s="71" t="s">
        <v>48</v>
      </c>
      <c r="V23" s="71">
        <v>0.53171030122313523</v>
      </c>
      <c r="W23" s="131">
        <v>-9.0823698243668538E-2</v>
      </c>
      <c r="X23" s="75">
        <v>2165161</v>
      </c>
      <c r="Y23" s="75">
        <v>465109</v>
      </c>
      <c r="Z23" s="191">
        <v>140552</v>
      </c>
      <c r="AA23" s="192">
        <v>2552942</v>
      </c>
      <c r="AB23" s="10"/>
    </row>
    <row r="24" spans="1:28"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B25" s="187"/>
      <c r="C25" s="190"/>
      <c r="D25" s="168" t="s">
        <v>19</v>
      </c>
      <c r="E25" s="189"/>
      <c r="F25" s="130">
        <v>0</v>
      </c>
      <c r="G25" s="130">
        <v>0</v>
      </c>
      <c r="H25" s="130">
        <v>0</v>
      </c>
      <c r="I25" s="130">
        <v>0</v>
      </c>
      <c r="J25" s="130">
        <v>0</v>
      </c>
      <c r="K25" s="71" t="s">
        <v>48</v>
      </c>
      <c r="L25" s="71" t="s">
        <v>48</v>
      </c>
      <c r="M25" s="71" t="s">
        <v>48</v>
      </c>
      <c r="N25" s="131" t="s">
        <v>48</v>
      </c>
      <c r="O25" s="75">
        <v>0</v>
      </c>
      <c r="P25" s="75">
        <v>0</v>
      </c>
      <c r="Q25" s="75">
        <v>0</v>
      </c>
      <c r="R25" s="75">
        <v>0</v>
      </c>
      <c r="S25" s="75">
        <v>0</v>
      </c>
      <c r="T25" s="71" t="s">
        <v>48</v>
      </c>
      <c r="U25" s="71" t="s">
        <v>48</v>
      </c>
      <c r="V25" s="71" t="s">
        <v>48</v>
      </c>
      <c r="W25" s="131" t="s">
        <v>48</v>
      </c>
      <c r="X25" s="75">
        <v>9</v>
      </c>
      <c r="Y25" s="75">
        <v>0</v>
      </c>
      <c r="Z25" s="191">
        <v>0</v>
      </c>
      <c r="AA25" s="192">
        <v>16</v>
      </c>
      <c r="AB25" s="10"/>
    </row>
    <row r="26" spans="1:28" ht="14.4">
      <c r="A26" s="10"/>
      <c r="B26" s="187"/>
      <c r="C26" s="190"/>
      <c r="D26" s="168" t="s">
        <v>20</v>
      </c>
      <c r="E26" s="189"/>
      <c r="F26" s="130">
        <v>0</v>
      </c>
      <c r="G26" s="130">
        <v>0</v>
      </c>
      <c r="H26" s="130">
        <v>0</v>
      </c>
      <c r="I26" s="130">
        <v>0</v>
      </c>
      <c r="J26" s="130">
        <v>0</v>
      </c>
      <c r="K26" s="71" t="s">
        <v>48</v>
      </c>
      <c r="L26" s="71" t="s">
        <v>48</v>
      </c>
      <c r="M26" s="71" t="s">
        <v>48</v>
      </c>
      <c r="N26" s="131" t="s">
        <v>48</v>
      </c>
      <c r="O26" s="75">
        <v>0</v>
      </c>
      <c r="P26" s="75">
        <v>0</v>
      </c>
      <c r="Q26" s="75">
        <v>0</v>
      </c>
      <c r="R26" s="75">
        <v>0</v>
      </c>
      <c r="S26" s="75">
        <v>0</v>
      </c>
      <c r="T26" s="71" t="s">
        <v>48</v>
      </c>
      <c r="U26" s="71" t="s">
        <v>48</v>
      </c>
      <c r="V26" s="71" t="s">
        <v>48</v>
      </c>
      <c r="W26" s="131" t="s">
        <v>48</v>
      </c>
      <c r="X26" s="75">
        <v>15637</v>
      </c>
      <c r="Y26" s="75">
        <v>0</v>
      </c>
      <c r="Z26" s="191">
        <v>0</v>
      </c>
      <c r="AA26" s="192">
        <v>20248</v>
      </c>
      <c r="AB26" s="10"/>
    </row>
    <row r="27" spans="1:28" thickBot="1">
      <c r="A27" s="10"/>
      <c r="B27" s="187"/>
      <c r="C27" s="198" t="s">
        <v>16</v>
      </c>
      <c r="D27" s="199"/>
      <c r="E27" s="200"/>
      <c r="F27" s="137">
        <v>322</v>
      </c>
      <c r="G27" s="137">
        <v>260</v>
      </c>
      <c r="H27" s="137">
        <v>5</v>
      </c>
      <c r="I27" s="137">
        <v>160</v>
      </c>
      <c r="J27" s="137">
        <v>229</v>
      </c>
      <c r="K27" s="138">
        <v>0.2384615384615385</v>
      </c>
      <c r="L27" s="138">
        <v>63.400000000000006</v>
      </c>
      <c r="M27" s="138">
        <v>1.0125000000000002</v>
      </c>
      <c r="N27" s="139">
        <v>0.40611353711790388</v>
      </c>
      <c r="O27" s="137">
        <v>867</v>
      </c>
      <c r="P27" s="137">
        <v>631</v>
      </c>
      <c r="Q27" s="137">
        <v>12</v>
      </c>
      <c r="R27" s="137">
        <v>727</v>
      </c>
      <c r="S27" s="137">
        <v>868</v>
      </c>
      <c r="T27" s="138">
        <v>0.37400950871632332</v>
      </c>
      <c r="U27" s="138">
        <v>71.25</v>
      </c>
      <c r="V27" s="138">
        <v>0.19257221458046758</v>
      </c>
      <c r="W27" s="139">
        <v>-1.1520737327188613E-3</v>
      </c>
      <c r="X27" s="137">
        <v>3620</v>
      </c>
      <c r="Y27" s="140">
        <v>1054</v>
      </c>
      <c r="Z27" s="140">
        <v>657</v>
      </c>
      <c r="AA27" s="159">
        <v>3310</v>
      </c>
      <c r="AB27" s="10"/>
    </row>
    <row r="28" spans="1:28" ht="15.6" thickTop="1" thickBot="1">
      <c r="A28" s="10"/>
      <c r="B28" s="187"/>
      <c r="C28" s="201" t="s">
        <v>17</v>
      </c>
      <c r="D28" s="202"/>
      <c r="E28" s="203"/>
      <c r="F28" s="141">
        <v>921313</v>
      </c>
      <c r="G28" s="141">
        <v>406067</v>
      </c>
      <c r="H28" s="141">
        <v>4146</v>
      </c>
      <c r="I28" s="141">
        <v>226273</v>
      </c>
      <c r="J28" s="141">
        <v>655947</v>
      </c>
      <c r="K28" s="142">
        <v>1.2688694230262492</v>
      </c>
      <c r="L28" s="142">
        <v>221.21731789676798</v>
      </c>
      <c r="M28" s="142">
        <v>3.071687740030848</v>
      </c>
      <c r="N28" s="143">
        <v>0.40455402646860184</v>
      </c>
      <c r="O28" s="141">
        <v>2478359</v>
      </c>
      <c r="P28" s="141">
        <v>867705</v>
      </c>
      <c r="Q28" s="141">
        <v>10103</v>
      </c>
      <c r="R28" s="141">
        <v>1681724</v>
      </c>
      <c r="S28" s="141">
        <v>2457777</v>
      </c>
      <c r="T28" s="142">
        <v>1.8562230251064591</v>
      </c>
      <c r="U28" s="142">
        <v>244.30921508462833</v>
      </c>
      <c r="V28" s="142">
        <v>0.47370139214282481</v>
      </c>
      <c r="W28" s="143">
        <v>8.3742341148118626E-3</v>
      </c>
      <c r="X28" s="141">
        <v>7626669</v>
      </c>
      <c r="Y28" s="144">
        <v>1552483</v>
      </c>
      <c r="Z28" s="144">
        <v>1314158</v>
      </c>
      <c r="AA28" s="162">
        <v>9152531</v>
      </c>
      <c r="AB28" s="10"/>
    </row>
    <row r="29" spans="1:28"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10" workbookViewId="0">
      <selection sqref="A1:G7"/>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53" t="s">
        <v>13</v>
      </c>
      <c r="G9" s="253"/>
      <c r="H9" s="253"/>
      <c r="I9" s="253"/>
      <c r="J9" s="253"/>
      <c r="K9" s="253"/>
      <c r="L9" s="253"/>
      <c r="M9" s="253"/>
      <c r="N9" s="254"/>
      <c r="O9" s="252" t="s">
        <v>14</v>
      </c>
      <c r="P9" s="253"/>
      <c r="Q9" s="253"/>
      <c r="R9" s="253"/>
      <c r="S9" s="253"/>
      <c r="T9" s="253"/>
      <c r="U9" s="253"/>
      <c r="V9" s="253"/>
      <c r="W9" s="254"/>
      <c r="X9" s="252" t="s">
        <v>81</v>
      </c>
      <c r="Y9" s="253"/>
      <c r="Z9" s="253"/>
      <c r="AA9" s="255"/>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57</v>
      </c>
      <c r="G13" s="130">
        <v>74</v>
      </c>
      <c r="H13" s="130">
        <v>0</v>
      </c>
      <c r="I13" s="130">
        <v>29</v>
      </c>
      <c r="J13" s="130">
        <v>62</v>
      </c>
      <c r="K13" s="71">
        <f>IFERROR(F13/G13-1,"n/a")</f>
        <v>-0.22972972972972971</v>
      </c>
      <c r="L13" s="71" t="str">
        <f t="shared" ref="L13:L31" si="0">IFERROR(F13/H13-1,"n/a")</f>
        <v>n/a</v>
      </c>
      <c r="M13" s="71">
        <f>IFERROR(F13/I13-1,"n/a")</f>
        <v>0.96551724137931028</v>
      </c>
      <c r="N13" s="131">
        <f t="shared" ref="N13:N14" si="1">IFERROR(F13/J13-1,"n/a")</f>
        <v>-8.064516129032262E-2</v>
      </c>
      <c r="O13" s="75">
        <v>186</v>
      </c>
      <c r="P13" s="75">
        <v>197</v>
      </c>
      <c r="Q13" s="75">
        <v>0</v>
      </c>
      <c r="R13" s="75">
        <v>145</v>
      </c>
      <c r="S13" s="75">
        <v>200</v>
      </c>
      <c r="T13" s="71">
        <f>IFERROR(O13/P13-1,"n/a")</f>
        <v>-5.5837563451776595E-2</v>
      </c>
      <c r="U13" s="71" t="str">
        <f>IFERROR(O13/Q13-1,"n/a")</f>
        <v>n/a</v>
      </c>
      <c r="V13" s="71">
        <f>IFERROR(O13/R13-1,"n/a")</f>
        <v>0.28275862068965507</v>
      </c>
      <c r="W13" s="131">
        <f>IFERROR(O13/S13-1,"n/a")</f>
        <v>-6.9999999999999951E-2</v>
      </c>
      <c r="X13" s="75">
        <v>346</v>
      </c>
      <c r="Y13" s="75">
        <v>111</v>
      </c>
      <c r="Z13" s="191">
        <v>145</v>
      </c>
      <c r="AA13" s="192">
        <v>386</v>
      </c>
      <c r="AB13" s="10"/>
    </row>
    <row r="14" spans="1:28" ht="14.4">
      <c r="A14" s="10"/>
      <c r="B14" s="187"/>
      <c r="C14" s="190"/>
      <c r="D14" s="168" t="s">
        <v>20</v>
      </c>
      <c r="E14" s="189"/>
      <c r="F14" s="136">
        <v>109432</v>
      </c>
      <c r="G14" s="130">
        <v>60824</v>
      </c>
      <c r="H14" s="130">
        <v>0</v>
      </c>
      <c r="I14" s="130">
        <v>48626</v>
      </c>
      <c r="J14" s="130">
        <v>108846</v>
      </c>
      <c r="K14" s="71">
        <f>IFERROR(F14/G14-1,"n/a")</f>
        <v>0.79915822701565165</v>
      </c>
      <c r="L14" s="71" t="str">
        <f t="shared" si="0"/>
        <v>n/a</v>
      </c>
      <c r="M14" s="71">
        <f t="shared" ref="M14" si="2">IFERROR(F14/I14-1,"n/a")</f>
        <v>1.2504832805495001</v>
      </c>
      <c r="N14" s="131">
        <f t="shared" si="1"/>
        <v>5.3837531925839954E-3</v>
      </c>
      <c r="O14" s="75">
        <v>332650</v>
      </c>
      <c r="P14" s="75">
        <v>156328</v>
      </c>
      <c r="Q14" s="75">
        <v>0</v>
      </c>
      <c r="R14" s="75">
        <v>258885</v>
      </c>
      <c r="S14" s="75">
        <v>385380</v>
      </c>
      <c r="T14" s="71">
        <f>IFERROR(O14/P14-1,"n/a")</f>
        <v>1.127897753441482</v>
      </c>
      <c r="U14" s="71" t="str">
        <f>IFERROR(O14/Q14-1,"n/a")</f>
        <v>n/a</v>
      </c>
      <c r="V14" s="71">
        <f>IFERROR(O14/R14-1,"n/a")</f>
        <v>0.28493346466577818</v>
      </c>
      <c r="W14" s="131">
        <f>IFERROR(O14/S14-1,"n/a")</f>
        <v>-0.13682598993201511</v>
      </c>
      <c r="X14" s="75">
        <v>380182</v>
      </c>
      <c r="Y14" s="75">
        <v>80863</v>
      </c>
      <c r="Z14" s="191">
        <v>258885</v>
      </c>
      <c r="AA14" s="192">
        <v>733296</v>
      </c>
      <c r="AB14" s="10"/>
    </row>
    <row r="15" spans="1:28"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37</v>
      </c>
      <c r="G16" s="130">
        <v>24</v>
      </c>
      <c r="H16" s="130">
        <v>0</v>
      </c>
      <c r="I16" s="130">
        <v>10</v>
      </c>
      <c r="J16" s="130">
        <v>44</v>
      </c>
      <c r="K16" s="71">
        <f>IFERROR(F16/G16-1,"n/a")</f>
        <v>0.54166666666666674</v>
      </c>
      <c r="L16" s="71" t="str">
        <f t="shared" si="0"/>
        <v>n/a</v>
      </c>
      <c r="M16" s="71">
        <f t="shared" ref="M16:M17" si="3">IFERROR(F16/I16-1,"n/a")</f>
        <v>2.7</v>
      </c>
      <c r="N16" s="131">
        <f t="shared" ref="N16:N17" si="4">IFERROR(F16/J16-1,"n/a")</f>
        <v>-0.15909090909090906</v>
      </c>
      <c r="O16" s="75">
        <v>77</v>
      </c>
      <c r="P16" s="75">
        <v>53</v>
      </c>
      <c r="Q16" s="75">
        <v>0</v>
      </c>
      <c r="R16" s="75">
        <v>43</v>
      </c>
      <c r="S16" s="75">
        <v>89</v>
      </c>
      <c r="T16" s="71">
        <f>IFERROR(O16/P16-1,"n/a")</f>
        <v>0.45283018867924518</v>
      </c>
      <c r="U16" s="71" t="str">
        <f t="shared" ref="U16:U17" si="5">IFERROR(O16/Q16-1,"n/a")</f>
        <v>n/a</v>
      </c>
      <c r="V16" s="71">
        <f t="shared" ref="V16:V17" si="6">IFERROR(O16/R16-1,"n/a")</f>
        <v>0.79069767441860472</v>
      </c>
      <c r="W16" s="131">
        <f t="shared" ref="W16:W17" si="7">IFERROR(O16/S16-1,"n/a")</f>
        <v>-0.1348314606741573</v>
      </c>
      <c r="X16" s="75">
        <v>778</v>
      </c>
      <c r="Y16" s="75">
        <v>283</v>
      </c>
      <c r="Z16" s="191">
        <v>43</v>
      </c>
      <c r="AA16" s="192">
        <v>827</v>
      </c>
      <c r="AB16" s="10"/>
    </row>
    <row r="17" spans="1:28" ht="14.4">
      <c r="A17" s="10"/>
      <c r="B17" s="187"/>
      <c r="C17" s="190"/>
      <c r="D17" s="168" t="s">
        <v>20</v>
      </c>
      <c r="E17" s="189"/>
      <c r="F17" s="134">
        <v>105059</v>
      </c>
      <c r="G17" s="130">
        <v>32594</v>
      </c>
      <c r="H17" s="130">
        <v>0</v>
      </c>
      <c r="I17" s="130">
        <v>28535</v>
      </c>
      <c r="J17" s="130">
        <v>117674</v>
      </c>
      <c r="K17" s="71">
        <f>IFERROR(F17/G17-1,"n/a")</f>
        <v>2.2232619500521569</v>
      </c>
      <c r="L17" s="71" t="str">
        <f t="shared" si="0"/>
        <v>n/a</v>
      </c>
      <c r="M17" s="71">
        <f t="shared" si="3"/>
        <v>2.6817592430348696</v>
      </c>
      <c r="N17" s="131">
        <f t="shared" si="4"/>
        <v>-0.10720295052432993</v>
      </c>
      <c r="O17" s="75">
        <v>242497</v>
      </c>
      <c r="P17" s="75">
        <v>68454</v>
      </c>
      <c r="Q17" s="75">
        <v>0</v>
      </c>
      <c r="R17" s="75">
        <v>140552</v>
      </c>
      <c r="S17" s="75">
        <v>251900</v>
      </c>
      <c r="T17" s="71">
        <f>IFERROR(O17/P17-1,"n/a")</f>
        <v>2.542481082186578</v>
      </c>
      <c r="U17" s="71" t="str">
        <f t="shared" si="5"/>
        <v>n/a</v>
      </c>
      <c r="V17" s="71">
        <f t="shared" si="6"/>
        <v>0.72531874324093581</v>
      </c>
      <c r="W17" s="131">
        <f t="shared" si="7"/>
        <v>-3.7328304882890073E-2</v>
      </c>
      <c r="X17" s="75">
        <v>1843624</v>
      </c>
      <c r="Y17" s="75">
        <v>465109</v>
      </c>
      <c r="Z17" s="191">
        <v>140552</v>
      </c>
      <c r="AA17" s="192">
        <v>2552942</v>
      </c>
      <c r="AB17" s="10"/>
    </row>
    <row r="18" spans="1:28"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15</v>
      </c>
      <c r="G19" s="130">
        <v>5</v>
      </c>
      <c r="H19" s="130">
        <v>0</v>
      </c>
      <c r="I19" s="130">
        <v>2</v>
      </c>
      <c r="J19" s="130">
        <v>5</v>
      </c>
      <c r="K19" s="71">
        <f>IFERROR(F19/G19-1,"n/a")</f>
        <v>2</v>
      </c>
      <c r="L19" s="71" t="str">
        <f t="shared" si="0"/>
        <v>n/a</v>
      </c>
      <c r="M19" s="71">
        <f t="shared" ref="M19:M20" si="8">IFERROR(F19/I19-1,"n/a")</f>
        <v>6.5</v>
      </c>
      <c r="N19" s="131">
        <f>IFERROR(F19/J19-1,"n/a")</f>
        <v>2</v>
      </c>
      <c r="O19" s="75">
        <v>21</v>
      </c>
      <c r="P19" s="75">
        <v>10</v>
      </c>
      <c r="Q19" s="75">
        <v>0</v>
      </c>
      <c r="R19" s="75">
        <v>3</v>
      </c>
      <c r="S19" s="75">
        <v>6</v>
      </c>
      <c r="T19" s="71">
        <f>IFERROR(O19/P19-1,"n/a")</f>
        <v>1.1000000000000001</v>
      </c>
      <c r="U19" s="71" t="str">
        <f t="shared" ref="U19:U20" si="9">IFERROR(O19/Q19-1,"n/a")</f>
        <v>n/a</v>
      </c>
      <c r="V19" s="71">
        <f t="shared" ref="V19:V20" si="10">IFERROR(O19/R19-1,"n/a")</f>
        <v>6</v>
      </c>
      <c r="W19" s="131">
        <f t="shared" ref="W19:W20" si="11">IFERROR(O19/S19-1,"n/a")</f>
        <v>2.5</v>
      </c>
      <c r="X19" s="75">
        <v>475</v>
      </c>
      <c r="Y19" s="75">
        <v>23</v>
      </c>
      <c r="Z19" s="191">
        <v>4</v>
      </c>
      <c r="AA19" s="192">
        <v>191</v>
      </c>
      <c r="AB19" s="10"/>
    </row>
    <row r="20" spans="1:28" ht="14.4">
      <c r="A20" s="10"/>
      <c r="B20" s="187"/>
      <c r="C20" s="190"/>
      <c r="D20" s="168" t="s">
        <v>20</v>
      </c>
      <c r="E20" s="189"/>
      <c r="F20" s="136">
        <v>14659</v>
      </c>
      <c r="G20" s="130">
        <v>364</v>
      </c>
      <c r="H20" s="130">
        <v>0</v>
      </c>
      <c r="I20" s="130">
        <v>887</v>
      </c>
      <c r="J20" s="130">
        <v>4555</v>
      </c>
      <c r="K20" s="71">
        <f>IFERROR(F20/G20-1,"n/a")</f>
        <v>39.271978021978022</v>
      </c>
      <c r="L20" s="71" t="str">
        <f t="shared" si="0"/>
        <v>n/a</v>
      </c>
      <c r="M20" s="71">
        <f t="shared" si="8"/>
        <v>15.526493799323564</v>
      </c>
      <c r="N20" s="131">
        <f t="shared" ref="N20:N31" si="12">IFERROR(F20/J20-1,"n/a")</f>
        <v>2.2182217343578485</v>
      </c>
      <c r="O20" s="75">
        <v>19654</v>
      </c>
      <c r="P20" s="75">
        <v>1472</v>
      </c>
      <c r="Q20" s="75">
        <v>0</v>
      </c>
      <c r="R20" s="75">
        <v>1710</v>
      </c>
      <c r="S20" s="75">
        <v>5138</v>
      </c>
      <c r="T20" s="71">
        <f>IFERROR(O20/P20-1,"n/a")</f>
        <v>12.351902173913043</v>
      </c>
      <c r="U20" s="71" t="str">
        <f t="shared" si="9"/>
        <v>n/a</v>
      </c>
      <c r="V20" s="71">
        <f t="shared" si="10"/>
        <v>10.493567251461988</v>
      </c>
      <c r="W20" s="131">
        <f t="shared" si="11"/>
        <v>2.8252238224990269</v>
      </c>
      <c r="X20" s="75">
        <v>561984</v>
      </c>
      <c r="Y20" s="75">
        <v>8611</v>
      </c>
      <c r="Z20" s="191">
        <v>1753</v>
      </c>
      <c r="AA20" s="192">
        <v>254421</v>
      </c>
      <c r="AB20" s="10"/>
    </row>
    <row r="21" spans="1:28"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124</v>
      </c>
      <c r="G22" s="130">
        <v>130</v>
      </c>
      <c r="H22" s="130">
        <v>0</v>
      </c>
      <c r="I22" s="130">
        <v>118</v>
      </c>
      <c r="J22" s="130">
        <v>108</v>
      </c>
      <c r="K22" s="71">
        <f>IFERROR(F22/G22-1,"n/a")</f>
        <v>-4.6153846153846101E-2</v>
      </c>
      <c r="L22" s="71" t="str">
        <f t="shared" si="0"/>
        <v>n/a</v>
      </c>
      <c r="M22" s="71">
        <f t="shared" ref="M22:M23" si="13">IFERROR(F22/I22-1,"n/a")</f>
        <v>5.0847457627118731E-2</v>
      </c>
      <c r="N22" s="131">
        <f t="shared" si="12"/>
        <v>0.14814814814814814</v>
      </c>
      <c r="O22" s="75">
        <v>344</v>
      </c>
      <c r="P22" s="75">
        <v>333</v>
      </c>
      <c r="Q22" s="75">
        <v>0</v>
      </c>
      <c r="R22" s="75">
        <v>364</v>
      </c>
      <c r="S22" s="75">
        <v>316</v>
      </c>
      <c r="T22" s="71">
        <f>IFERROR(O22/P22-1,"n/a")</f>
        <v>3.3033033033033066E-2</v>
      </c>
      <c r="U22" s="71" t="str">
        <f t="shared" ref="U22:U23" si="14">IFERROR(O22/Q22-1,"n/a")</f>
        <v>n/a</v>
      </c>
      <c r="V22" s="71">
        <f t="shared" ref="V22:V23" si="15">IFERROR(O22/R22-1,"n/a")</f>
        <v>-5.4945054945054972E-2</v>
      </c>
      <c r="W22" s="131">
        <f t="shared" ref="W22:W23" si="16">IFERROR(O22/S22-1,"n/a")</f>
        <v>8.8607594936708889E-2</v>
      </c>
      <c r="X22" s="75">
        <v>1140</v>
      </c>
      <c r="Y22" s="75">
        <v>411</v>
      </c>
      <c r="Z22" s="191">
        <v>406</v>
      </c>
      <c r="AA22" s="192">
        <v>1205</v>
      </c>
      <c r="AB22" s="10"/>
    </row>
    <row r="23" spans="1:28" ht="14.4">
      <c r="A23" s="10"/>
      <c r="B23" s="187"/>
      <c r="C23" s="190"/>
      <c r="D23" s="168" t="s">
        <v>20</v>
      </c>
      <c r="E23" s="189"/>
      <c r="F23" s="136">
        <v>456142</v>
      </c>
      <c r="G23" s="130">
        <v>283677</v>
      </c>
      <c r="H23" s="130">
        <v>0</v>
      </c>
      <c r="I23" s="130">
        <v>147660</v>
      </c>
      <c r="J23" s="130">
        <v>391750</v>
      </c>
      <c r="K23" s="71">
        <f>IFERROR(F23/G23-1,"n/a")</f>
        <v>0.60796257715641389</v>
      </c>
      <c r="L23" s="71" t="str">
        <f t="shared" si="0"/>
        <v>n/a</v>
      </c>
      <c r="M23" s="71">
        <f t="shared" si="13"/>
        <v>2.0891372070973859</v>
      </c>
      <c r="N23" s="131">
        <f t="shared" si="12"/>
        <v>0.16437013401403955</v>
      </c>
      <c r="O23" s="75">
        <v>1205534</v>
      </c>
      <c r="P23" s="75">
        <v>603330</v>
      </c>
      <c r="Q23" s="75">
        <v>0</v>
      </c>
      <c r="R23" s="75">
        <v>833999</v>
      </c>
      <c r="S23" s="75">
        <v>1065724</v>
      </c>
      <c r="T23" s="71">
        <f>IFERROR(O23/P23-1,"n/a")</f>
        <v>0.99813369134636099</v>
      </c>
      <c r="U23" s="71" t="str">
        <f t="shared" si="14"/>
        <v>n/a</v>
      </c>
      <c r="V23" s="71">
        <f t="shared" si="15"/>
        <v>0.4454861456668413</v>
      </c>
      <c r="W23" s="131">
        <f t="shared" si="16"/>
        <v>0.13118781222905751</v>
      </c>
      <c r="X23" s="75">
        <v>3212646</v>
      </c>
      <c r="Y23" s="75">
        <v>687449</v>
      </c>
      <c r="Z23" s="191">
        <v>833999</v>
      </c>
      <c r="AA23" s="192">
        <v>3859183</v>
      </c>
      <c r="AB23" s="10"/>
    </row>
    <row r="24" spans="1:28"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A25" s="10"/>
      <c r="B25" s="187"/>
      <c r="C25" s="190"/>
      <c r="D25" s="168" t="s">
        <v>19</v>
      </c>
      <c r="E25" s="189"/>
      <c r="F25" s="136">
        <v>11</v>
      </c>
      <c r="G25" s="130">
        <v>14</v>
      </c>
      <c r="H25" s="130">
        <v>4</v>
      </c>
      <c r="I25" s="130">
        <v>1</v>
      </c>
      <c r="J25" s="130">
        <v>9</v>
      </c>
      <c r="K25" s="71">
        <f>IFERROR(F25/G25-1,"n/a")</f>
        <v>-0.2142857142857143</v>
      </c>
      <c r="L25" s="71">
        <f t="shared" si="0"/>
        <v>1.75</v>
      </c>
      <c r="M25" s="71">
        <f t="shared" ref="M25:M26" si="17">IFERROR(F25/I25-1,"n/a")</f>
        <v>10</v>
      </c>
      <c r="N25" s="131">
        <f t="shared" si="12"/>
        <v>0.22222222222222232</v>
      </c>
      <c r="O25" s="75">
        <v>20</v>
      </c>
      <c r="P25" s="75">
        <v>23</v>
      </c>
      <c r="Q25" s="75">
        <v>9</v>
      </c>
      <c r="R25" s="75">
        <v>9</v>
      </c>
      <c r="S25" s="75">
        <v>20</v>
      </c>
      <c r="T25" s="71">
        <f>IFERROR(O25/P25-1,"n/a")</f>
        <v>-0.13043478260869568</v>
      </c>
      <c r="U25" s="71">
        <f t="shared" ref="U25:U26" si="18">IFERROR(O25/Q25-1,"n/a")</f>
        <v>1.2222222222222223</v>
      </c>
      <c r="V25" s="71">
        <f t="shared" ref="V25:V26" si="19">IFERROR(O25/R25-1,"n/a")</f>
        <v>1.2222222222222223</v>
      </c>
      <c r="W25" s="131">
        <f t="shared" ref="W25:W26" si="20">IFERROR(O25/S25-1,"n/a")</f>
        <v>0</v>
      </c>
      <c r="X25" s="75">
        <v>283</v>
      </c>
      <c r="Y25" s="75">
        <v>107</v>
      </c>
      <c r="Z25" s="191">
        <v>32</v>
      </c>
      <c r="AA25" s="192">
        <v>372</v>
      </c>
      <c r="AB25" s="10"/>
    </row>
    <row r="26" spans="1:28" ht="14.4">
      <c r="A26" s="10"/>
      <c r="B26" s="187"/>
      <c r="C26" s="190"/>
      <c r="D26" s="168" t="s">
        <v>20</v>
      </c>
      <c r="E26" s="189"/>
      <c r="F26" s="136">
        <v>35490</v>
      </c>
      <c r="G26" s="130">
        <v>19157</v>
      </c>
      <c r="H26" s="130">
        <v>3290</v>
      </c>
      <c r="I26" s="130">
        <v>565</v>
      </c>
      <c r="J26" s="130">
        <v>31670</v>
      </c>
      <c r="K26" s="71">
        <f>IFERROR(F26/G26-1,"n/a")</f>
        <v>0.85258652189800066</v>
      </c>
      <c r="L26" s="71">
        <f t="shared" si="0"/>
        <v>9.787234042553191</v>
      </c>
      <c r="M26" s="71">
        <f t="shared" si="17"/>
        <v>61.814159292035399</v>
      </c>
      <c r="N26" s="131">
        <f t="shared" si="12"/>
        <v>0.12061888222292394</v>
      </c>
      <c r="O26" s="75">
        <v>72219</v>
      </c>
      <c r="P26" s="75">
        <v>26521</v>
      </c>
      <c r="Q26" s="75">
        <v>7964</v>
      </c>
      <c r="R26" s="75">
        <v>40221</v>
      </c>
      <c r="S26" s="75">
        <v>76275</v>
      </c>
      <c r="T26" s="71">
        <f>IFERROR(O26/P26-1,"n/a")</f>
        <v>1.7230873647298366</v>
      </c>
      <c r="U26" s="71">
        <f t="shared" si="18"/>
        <v>8.0681818181818183</v>
      </c>
      <c r="V26" s="71">
        <f t="shared" si="19"/>
        <v>0.79555456105019773</v>
      </c>
      <c r="W26" s="131">
        <f t="shared" si="20"/>
        <v>-5.31760078662733E-2</v>
      </c>
      <c r="X26" s="75">
        <v>530405</v>
      </c>
      <c r="Y26" s="75">
        <v>147132</v>
      </c>
      <c r="Z26" s="191">
        <v>59180</v>
      </c>
      <c r="AA26" s="192">
        <v>902015</v>
      </c>
      <c r="AB26" s="10"/>
    </row>
    <row r="27" spans="1:28"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ht="14.4">
      <c r="B28" s="187"/>
      <c r="C28" s="190"/>
      <c r="D28" s="168" t="s">
        <v>19</v>
      </c>
      <c r="E28" s="189"/>
      <c r="F28" s="134">
        <v>78</v>
      </c>
      <c r="G28" s="130">
        <v>13</v>
      </c>
      <c r="H28" s="130">
        <v>1</v>
      </c>
      <c r="I28" s="130">
        <v>0</v>
      </c>
      <c r="J28" s="130">
        <v>1</v>
      </c>
      <c r="K28" s="71">
        <f>IFERROR(F28/G28-1,"n/a")</f>
        <v>5</v>
      </c>
      <c r="L28" s="71">
        <f t="shared" si="0"/>
        <v>77</v>
      </c>
      <c r="M28" s="71" t="str">
        <f t="shared" ref="M28:M31" si="21">IFERROR(F28/I28-1,"n/a")</f>
        <v>n/a</v>
      </c>
      <c r="N28" s="131">
        <f t="shared" si="12"/>
        <v>77</v>
      </c>
      <c r="O28" s="75">
        <v>219</v>
      </c>
      <c r="P28" s="75">
        <v>14</v>
      </c>
      <c r="Q28" s="75">
        <v>3</v>
      </c>
      <c r="R28" s="75">
        <v>1</v>
      </c>
      <c r="S28" s="75">
        <v>4</v>
      </c>
      <c r="T28" s="71">
        <f>IFERROR(O28/P28-1,"n/a")</f>
        <v>14.642857142857142</v>
      </c>
      <c r="U28" s="71">
        <f t="shared" ref="U28:U31" si="22">IFERROR(O28/Q28-1,"n/a")</f>
        <v>72</v>
      </c>
      <c r="V28" s="71">
        <f t="shared" ref="V28:V31" si="23">IFERROR(O28/R28-1,"n/a")</f>
        <v>218</v>
      </c>
      <c r="W28" s="131">
        <f t="shared" ref="W28:W31" si="24">IFERROR(O28/S28-1,"n/a")</f>
        <v>53.75</v>
      </c>
      <c r="X28" s="75">
        <v>605</v>
      </c>
      <c r="Y28" s="75">
        <v>127</v>
      </c>
      <c r="Z28" s="191">
        <v>37</v>
      </c>
      <c r="AA28" s="192">
        <f>282+81</f>
        <v>363</v>
      </c>
      <c r="AB28" s="10"/>
    </row>
    <row r="29" spans="1:28" ht="14.4">
      <c r="A29" s="10"/>
      <c r="B29" s="187"/>
      <c r="C29" s="190"/>
      <c r="D29" s="168" t="s">
        <v>20</v>
      </c>
      <c r="E29" s="189"/>
      <c r="F29" s="134">
        <v>200531</v>
      </c>
      <c r="G29" s="130">
        <v>10202</v>
      </c>
      <c r="H29" s="130">
        <v>856</v>
      </c>
      <c r="I29" s="130">
        <v>0</v>
      </c>
      <c r="J29" s="130">
        <v>1452</v>
      </c>
      <c r="K29" s="71">
        <f>IFERROR(F29/G29-1,"n/a")</f>
        <v>18.656047833758088</v>
      </c>
      <c r="L29" s="71">
        <f t="shared" si="0"/>
        <v>233.26518691588785</v>
      </c>
      <c r="M29" s="71" t="str">
        <f t="shared" si="21"/>
        <v>n/a</v>
      </c>
      <c r="N29" s="131">
        <f t="shared" si="12"/>
        <v>137.10674931129478</v>
      </c>
      <c r="O29" s="75">
        <v>605805</v>
      </c>
      <c r="P29" s="75">
        <v>12185</v>
      </c>
      <c r="Q29" s="75">
        <v>2139</v>
      </c>
      <c r="R29" s="75">
        <v>892</v>
      </c>
      <c r="S29" s="75">
        <v>6109</v>
      </c>
      <c r="T29" s="71">
        <f>IFERROR(O29/P29-1,"n/a")</f>
        <v>48.717275338530982</v>
      </c>
      <c r="U29" s="71">
        <f t="shared" si="22"/>
        <v>282.21879382889199</v>
      </c>
      <c r="V29" s="71">
        <f t="shared" si="23"/>
        <v>678.15358744394621</v>
      </c>
      <c r="W29" s="131">
        <f t="shared" si="24"/>
        <v>98.165984612866268</v>
      </c>
      <c r="X29" s="75">
        <v>1098243</v>
      </c>
      <c r="Y29" s="75">
        <v>165083</v>
      </c>
      <c r="Z29" s="191">
        <f>20768+8294</f>
        <v>29062</v>
      </c>
      <c r="AA29" s="192">
        <f>659951+168729+38484</f>
        <v>867164</v>
      </c>
      <c r="AB29" s="10"/>
    </row>
    <row r="30" spans="1:28" thickBot="1">
      <c r="A30" s="10"/>
      <c r="B30" s="187"/>
      <c r="C30" s="198" t="s">
        <v>16</v>
      </c>
      <c r="D30" s="199"/>
      <c r="E30" s="200"/>
      <c r="F30" s="137">
        <f t="shared" ref="F30:J31" si="25">F13+F16+F19+F22+F25+F28</f>
        <v>322</v>
      </c>
      <c r="G30" s="137">
        <f t="shared" si="25"/>
        <v>260</v>
      </c>
      <c r="H30" s="137">
        <f>H13+H16+H19+H22+H25+H28</f>
        <v>5</v>
      </c>
      <c r="I30" s="137">
        <f t="shared" si="25"/>
        <v>160</v>
      </c>
      <c r="J30" s="137">
        <f t="shared" si="25"/>
        <v>229</v>
      </c>
      <c r="K30" s="138">
        <f>IFERROR(F30/G30-1,"n/a")</f>
        <v>0.2384615384615385</v>
      </c>
      <c r="L30" s="138">
        <f t="shared" si="0"/>
        <v>63.400000000000006</v>
      </c>
      <c r="M30" s="138">
        <f t="shared" si="21"/>
        <v>1.0125000000000002</v>
      </c>
      <c r="N30" s="139">
        <f t="shared" si="12"/>
        <v>0.40611353711790388</v>
      </c>
      <c r="O30" s="140">
        <f t="shared" ref="O30:S31" si="26">O13+O16+O19+O22+O25+O28</f>
        <v>867</v>
      </c>
      <c r="P30" s="140">
        <f t="shared" si="26"/>
        <v>630</v>
      </c>
      <c r="Q30" s="140">
        <f t="shared" si="26"/>
        <v>12</v>
      </c>
      <c r="R30" s="140">
        <f t="shared" si="26"/>
        <v>565</v>
      </c>
      <c r="S30" s="140">
        <f t="shared" si="26"/>
        <v>635</v>
      </c>
      <c r="T30" s="138">
        <f>IFERROR(O30/P30-1,"n/a")</f>
        <v>0.37619047619047619</v>
      </c>
      <c r="U30" s="138">
        <f t="shared" si="22"/>
        <v>71.25</v>
      </c>
      <c r="V30" s="138">
        <f t="shared" si="23"/>
        <v>0.53451327433628326</v>
      </c>
      <c r="W30" s="139">
        <f t="shared" si="24"/>
        <v>0.36535433070866152</v>
      </c>
      <c r="X30" s="140">
        <f t="shared" ref="X30:AA31" si="27">X13+X16+X19+X22+X25+X28</f>
        <v>3627</v>
      </c>
      <c r="Y30" s="140">
        <f t="shared" si="27"/>
        <v>1062</v>
      </c>
      <c r="Z30" s="140">
        <f t="shared" si="27"/>
        <v>667</v>
      </c>
      <c r="AA30" s="159">
        <f t="shared" si="27"/>
        <v>3344</v>
      </c>
      <c r="AB30" s="10"/>
    </row>
    <row r="31" spans="1:28" ht="15.6" thickTop="1" thickBot="1">
      <c r="A31" s="10"/>
      <c r="B31" s="187"/>
      <c r="C31" s="201" t="s">
        <v>17</v>
      </c>
      <c r="D31" s="202"/>
      <c r="E31" s="203"/>
      <c r="F31" s="141">
        <f t="shared" si="25"/>
        <v>921313</v>
      </c>
      <c r="G31" s="141">
        <f t="shared" si="25"/>
        <v>406818</v>
      </c>
      <c r="H31" s="141">
        <f t="shared" si="25"/>
        <v>4146</v>
      </c>
      <c r="I31" s="141">
        <f t="shared" si="25"/>
        <v>226273</v>
      </c>
      <c r="J31" s="141">
        <f t="shared" si="25"/>
        <v>655947</v>
      </c>
      <c r="K31" s="142">
        <f>IFERROR(F31/G31-1,"n/a")</f>
        <v>1.2646810121479386</v>
      </c>
      <c r="L31" s="142">
        <f t="shared" si="0"/>
        <v>221.21731789676798</v>
      </c>
      <c r="M31" s="142">
        <f t="shared" si="21"/>
        <v>3.071687740030848</v>
      </c>
      <c r="N31" s="143">
        <f t="shared" si="12"/>
        <v>0.40455402646860184</v>
      </c>
      <c r="O31" s="144">
        <f t="shared" si="26"/>
        <v>2478359</v>
      </c>
      <c r="P31" s="144">
        <f t="shared" si="26"/>
        <v>868290</v>
      </c>
      <c r="Q31" s="144">
        <f t="shared" si="26"/>
        <v>10103</v>
      </c>
      <c r="R31" s="144">
        <f t="shared" si="26"/>
        <v>1276259</v>
      </c>
      <c r="S31" s="144">
        <f t="shared" si="26"/>
        <v>1790526</v>
      </c>
      <c r="T31" s="142">
        <f>IFERROR(O31/P31-1,"n/a")</f>
        <v>1.8542986790127722</v>
      </c>
      <c r="U31" s="142">
        <f t="shared" si="22"/>
        <v>244.30921508462833</v>
      </c>
      <c r="V31" s="142">
        <f t="shared" si="23"/>
        <v>0.94189345579541461</v>
      </c>
      <c r="W31" s="143">
        <f t="shared" si="24"/>
        <v>0.38415136110841175</v>
      </c>
      <c r="X31" s="144">
        <f t="shared" si="27"/>
        <v>7627084</v>
      </c>
      <c r="Y31" s="144">
        <f t="shared" si="27"/>
        <v>1554247</v>
      </c>
      <c r="Z31" s="144">
        <f t="shared" si="27"/>
        <v>1323431</v>
      </c>
      <c r="AA31" s="162">
        <f t="shared" si="27"/>
        <v>9169021</v>
      </c>
      <c r="AB31" s="10"/>
    </row>
    <row r="32" spans="1:28"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6:28" ht="14.4" hidden="1">
      <c r="P33" s="220"/>
      <c r="Q33" s="220"/>
      <c r="R33" s="220"/>
      <c r="S33" s="220"/>
      <c r="AB33" s="10"/>
    </row>
    <row r="34" spans="16:28" ht="14.4" hidden="1">
      <c r="P34" s="220"/>
      <c r="Q34" s="220"/>
      <c r="R34" s="220"/>
      <c r="S34" s="220"/>
      <c r="AB34" s="10"/>
    </row>
    <row r="35" spans="16:28" ht="14.4" hidden="1">
      <c r="AB35" s="10"/>
    </row>
    <row r="36" spans="16:28" ht="14.4" hidden="1">
      <c r="AB36" s="10"/>
    </row>
    <row r="37" spans="16:28" ht="14.4"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workbookViewId="0">
      <selection activeCell="X9" sqref="X9:AA9"/>
    </sheetView>
  </sheetViews>
  <sheetFormatPr defaultColWidth="0" defaultRowHeight="14.4" customHeight="1" zeroHeight="1"/>
  <cols>
    <col min="1" max="2" width="4.33203125" customWidth="1"/>
    <col min="3" max="3" width="3.6640625" customWidth="1"/>
    <col min="4" max="4" width="8.88671875" customWidth="1"/>
    <col min="5" max="5" width="10.6640625" bestFit="1" customWidth="1"/>
    <col min="6" max="10" width="8.88671875" customWidth="1"/>
    <col min="11" max="14" width="7.88671875" customWidth="1"/>
    <col min="15" max="19" width="10.33203125" bestFit="1" customWidth="1"/>
    <col min="20" max="21" width="8.33203125" bestFit="1" customWidth="1"/>
    <col min="22" max="22" width="9" bestFit="1" customWidth="1"/>
    <col min="23" max="23" width="7.6640625" customWidth="1"/>
    <col min="24" max="26" width="10.33203125" bestFit="1" customWidth="1"/>
    <col min="27" max="27" width="11.33203125" bestFit="1" customWidth="1"/>
    <col min="28" max="28" width="3.33203125" customWidth="1"/>
    <col min="29" max="16384" width="8.88671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80</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53" t="s">
        <v>43</v>
      </c>
      <c r="G9" s="253"/>
      <c r="H9" s="253"/>
      <c r="I9" s="253"/>
      <c r="J9" s="253"/>
      <c r="K9" s="253"/>
      <c r="L9" s="253"/>
      <c r="M9" s="253"/>
      <c r="N9" s="254"/>
      <c r="O9" s="252" t="s">
        <v>44</v>
      </c>
      <c r="P9" s="253"/>
      <c r="Q9" s="253"/>
      <c r="R9" s="253"/>
      <c r="S9" s="253"/>
      <c r="T9" s="253"/>
      <c r="U9" s="253"/>
      <c r="V9" s="253"/>
      <c r="W9" s="254"/>
      <c r="X9" s="252" t="s">
        <v>25</v>
      </c>
      <c r="Y9" s="253"/>
      <c r="Z9" s="253"/>
      <c r="AA9" s="255"/>
      <c r="AB9" s="10"/>
    </row>
    <row r="10" spans="1:28">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61</v>
      </c>
      <c r="G13" s="130">
        <v>59</v>
      </c>
      <c r="H13" s="130">
        <v>0</v>
      </c>
      <c r="I13" s="130">
        <v>55</v>
      </c>
      <c r="J13" s="130">
        <v>62</v>
      </c>
      <c r="K13" s="71">
        <v>3.3898305084745672E-2</v>
      </c>
      <c r="L13" s="71" t="s">
        <v>48</v>
      </c>
      <c r="M13" s="71">
        <v>0.10909090909090913</v>
      </c>
      <c r="N13" s="131">
        <v>-1.6129032258064502E-2</v>
      </c>
      <c r="O13" s="75"/>
      <c r="P13" s="75">
        <v>278</v>
      </c>
      <c r="Q13" s="75">
        <v>234</v>
      </c>
      <c r="R13" s="75">
        <v>0</v>
      </c>
      <c r="S13" s="75">
        <v>302</v>
      </c>
      <c r="T13" s="71"/>
      <c r="U13" s="71">
        <v>0.18803418803418803</v>
      </c>
      <c r="V13" s="71" t="s">
        <v>48</v>
      </c>
      <c r="W13" s="131">
        <v>-7.9470198675496651E-2</v>
      </c>
      <c r="X13" s="75"/>
      <c r="Y13" s="75">
        <v>308</v>
      </c>
      <c r="Z13" s="191">
        <v>145</v>
      </c>
      <c r="AA13" s="192">
        <v>331</v>
      </c>
      <c r="AB13" s="10"/>
    </row>
    <row r="14" spans="1:28">
      <c r="A14" s="10"/>
      <c r="B14" s="187"/>
      <c r="C14" s="190"/>
      <c r="D14" s="168" t="s">
        <v>20</v>
      </c>
      <c r="E14" s="189"/>
      <c r="F14" s="136">
        <v>107254</v>
      </c>
      <c r="G14" s="130">
        <v>44710</v>
      </c>
      <c r="H14" s="130">
        <v>0</v>
      </c>
      <c r="I14" s="130">
        <v>101463</v>
      </c>
      <c r="J14" s="130">
        <v>119668</v>
      </c>
      <c r="K14" s="71">
        <v>1.3988816819503467</v>
      </c>
      <c r="L14" s="71" t="s">
        <v>48</v>
      </c>
      <c r="M14" s="71">
        <v>5.7074992854538209E-2</v>
      </c>
      <c r="N14" s="131">
        <v>-0.10373700571581379</v>
      </c>
      <c r="O14" s="75"/>
      <c r="P14" s="75">
        <v>447072</v>
      </c>
      <c r="Q14" s="75">
        <v>176367</v>
      </c>
      <c r="R14" s="75">
        <v>0</v>
      </c>
      <c r="S14" s="75">
        <v>558175</v>
      </c>
      <c r="T14" s="71"/>
      <c r="U14" s="71">
        <v>1.5348959839425742</v>
      </c>
      <c r="V14" s="71" t="s">
        <v>48</v>
      </c>
      <c r="W14" s="131">
        <v>-0.19904689389528374</v>
      </c>
      <c r="X14" s="75"/>
      <c r="Y14" s="75">
        <v>237191</v>
      </c>
      <c r="Z14" s="191">
        <v>258885</v>
      </c>
      <c r="AA14" s="192">
        <v>606801</v>
      </c>
      <c r="AB14" s="10"/>
    </row>
    <row r="15" spans="1:28">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17</v>
      </c>
      <c r="G16" s="130">
        <v>13</v>
      </c>
      <c r="H16" s="130">
        <v>0</v>
      </c>
      <c r="I16" s="130">
        <v>14</v>
      </c>
      <c r="J16" s="130">
        <v>21</v>
      </c>
      <c r="K16" s="71">
        <v>0.30769230769230771</v>
      </c>
      <c r="L16" s="71" t="s">
        <v>48</v>
      </c>
      <c r="M16" s="71">
        <v>0.21428571428571419</v>
      </c>
      <c r="N16" s="131">
        <v>-0.19047619047619047</v>
      </c>
      <c r="O16" s="75"/>
      <c r="P16" s="75">
        <v>765</v>
      </c>
      <c r="Q16" s="75">
        <v>312</v>
      </c>
      <c r="R16" s="75">
        <v>0</v>
      </c>
      <c r="S16" s="75">
        <v>771</v>
      </c>
      <c r="T16" s="71"/>
      <c r="U16" s="71">
        <v>1.4519230769230771</v>
      </c>
      <c r="V16" s="71" t="s">
        <v>48</v>
      </c>
      <c r="W16" s="131">
        <v>-7.7821011673151474E-3</v>
      </c>
      <c r="X16" s="75"/>
      <c r="Y16" s="75">
        <v>336</v>
      </c>
      <c r="Z16" s="191">
        <v>43</v>
      </c>
      <c r="AA16" s="192">
        <v>781</v>
      </c>
      <c r="AB16" s="10"/>
    </row>
    <row r="17" spans="1:28">
      <c r="A17" s="10"/>
      <c r="B17" s="187"/>
      <c r="C17" s="190"/>
      <c r="D17" s="168" t="s">
        <v>20</v>
      </c>
      <c r="E17" s="189"/>
      <c r="F17" s="134">
        <v>64480</v>
      </c>
      <c r="G17" s="130">
        <v>14032</v>
      </c>
      <c r="H17" s="130">
        <v>0</v>
      </c>
      <c r="I17" s="130">
        <v>47023</v>
      </c>
      <c r="J17" s="130">
        <v>59703</v>
      </c>
      <c r="K17" s="71">
        <v>3.5952109464082094</v>
      </c>
      <c r="L17" s="71" t="s">
        <v>48</v>
      </c>
      <c r="M17" s="71">
        <v>0.37124385938795901</v>
      </c>
      <c r="N17" s="131">
        <v>8.0012729678575534E-2</v>
      </c>
      <c r="O17" s="75"/>
      <c r="P17" s="75">
        <v>1912608</v>
      </c>
      <c r="Q17" s="75">
        <v>500969</v>
      </c>
      <c r="R17" s="75">
        <v>0</v>
      </c>
      <c r="S17" s="75">
        <v>2413059</v>
      </c>
      <c r="T17" s="71"/>
      <c r="U17" s="71">
        <v>2.8178170705173375</v>
      </c>
      <c r="V17" s="71" t="s">
        <v>48</v>
      </c>
      <c r="W17" s="131">
        <v>-0.20739277406810197</v>
      </c>
      <c r="X17" s="75"/>
      <c r="Y17" s="75">
        <v>533563</v>
      </c>
      <c r="Z17" s="191">
        <v>140552</v>
      </c>
      <c r="AA17" s="192">
        <v>2441594</v>
      </c>
      <c r="AB17" s="10"/>
    </row>
    <row r="18" spans="1:28">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2</v>
      </c>
      <c r="G19" s="130">
        <v>2</v>
      </c>
      <c r="H19" s="130">
        <v>0</v>
      </c>
      <c r="I19" s="130">
        <v>0</v>
      </c>
      <c r="J19" s="130">
        <v>1</v>
      </c>
      <c r="K19" s="71">
        <v>0</v>
      </c>
      <c r="L19" s="71" t="s">
        <v>48</v>
      </c>
      <c r="M19" s="71" t="s">
        <v>48</v>
      </c>
      <c r="N19" s="131">
        <v>1</v>
      </c>
      <c r="O19" s="75"/>
      <c r="P19" s="75">
        <v>471</v>
      </c>
      <c r="Q19" s="75">
        <v>28</v>
      </c>
      <c r="R19" s="75">
        <v>1</v>
      </c>
      <c r="S19" s="75">
        <v>186</v>
      </c>
      <c r="T19" s="71"/>
      <c r="U19" s="71">
        <v>15.821428571428573</v>
      </c>
      <c r="V19" s="71">
        <v>470</v>
      </c>
      <c r="W19" s="131">
        <v>1.532258064516129</v>
      </c>
      <c r="X19" s="75"/>
      <c r="Y19" s="75">
        <v>33</v>
      </c>
      <c r="Z19" s="191">
        <v>4</v>
      </c>
      <c r="AA19" s="192">
        <v>188</v>
      </c>
      <c r="AB19" s="10"/>
    </row>
    <row r="20" spans="1:28">
      <c r="A20" s="10"/>
      <c r="B20" s="187"/>
      <c r="C20" s="190"/>
      <c r="D20" s="168" t="s">
        <v>20</v>
      </c>
      <c r="E20" s="189"/>
      <c r="F20" s="136">
        <v>1760</v>
      </c>
      <c r="G20" s="130">
        <v>294</v>
      </c>
      <c r="H20" s="130">
        <v>0</v>
      </c>
      <c r="I20" s="130">
        <v>0</v>
      </c>
      <c r="J20" s="130">
        <v>583</v>
      </c>
      <c r="K20" s="71">
        <v>4.9863945578231297</v>
      </c>
      <c r="L20" s="71" t="s">
        <v>48</v>
      </c>
      <c r="M20" s="71" t="s">
        <v>48</v>
      </c>
      <c r="N20" s="131">
        <v>2.0188679245283021</v>
      </c>
      <c r="O20" s="75"/>
      <c r="P20" s="75">
        <v>565507</v>
      </c>
      <c r="Q20" s="75">
        <v>9719</v>
      </c>
      <c r="R20" s="75">
        <v>111</v>
      </c>
      <c r="S20" s="75">
        <v>250106</v>
      </c>
      <c r="T20" s="71"/>
      <c r="U20" s="71">
        <v>57.185718695339027</v>
      </c>
      <c r="V20" s="71">
        <v>5093.6576576576581</v>
      </c>
      <c r="W20" s="131">
        <v>1.2610693066139955</v>
      </c>
      <c r="X20" s="75"/>
      <c r="Y20" s="75">
        <v>10083</v>
      </c>
      <c r="Z20" s="191">
        <v>1753</v>
      </c>
      <c r="AA20" s="192">
        <v>250913</v>
      </c>
      <c r="AB20" s="10"/>
    </row>
    <row r="21" spans="1:28">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100</v>
      </c>
      <c r="G22" s="130">
        <v>103</v>
      </c>
      <c r="H22" s="130">
        <v>0</v>
      </c>
      <c r="I22" s="130">
        <v>120</v>
      </c>
      <c r="J22" s="130">
        <v>95</v>
      </c>
      <c r="K22" s="71">
        <v>-2.9126213592232997E-2</v>
      </c>
      <c r="L22" s="71" t="s">
        <v>48</v>
      </c>
      <c r="M22" s="71">
        <v>-0.16666666666666663</v>
      </c>
      <c r="N22" s="131">
        <v>5.2631578947368363E-2</v>
      </c>
      <c r="O22" s="75"/>
      <c r="P22" s="75">
        <v>1027</v>
      </c>
      <c r="Q22" s="75">
        <v>614</v>
      </c>
      <c r="R22" s="75">
        <v>42</v>
      </c>
      <c r="S22" s="75">
        <v>1135</v>
      </c>
      <c r="T22" s="71"/>
      <c r="U22" s="71">
        <v>0.67263843648208477</v>
      </c>
      <c r="V22" s="71">
        <v>23.452380952380953</v>
      </c>
      <c r="W22" s="131">
        <v>-9.5154185022026438E-2</v>
      </c>
      <c r="X22" s="75"/>
      <c r="Y22" s="75">
        <v>744</v>
      </c>
      <c r="Z22" s="191">
        <v>406</v>
      </c>
      <c r="AA22" s="192">
        <v>1253</v>
      </c>
      <c r="AB22" s="10"/>
    </row>
    <row r="23" spans="1:28">
      <c r="A23" s="10"/>
      <c r="B23" s="187"/>
      <c r="C23" s="190"/>
      <c r="D23" s="168" t="s">
        <v>20</v>
      </c>
      <c r="E23" s="189"/>
      <c r="F23" s="136">
        <v>342407</v>
      </c>
      <c r="G23" s="130">
        <v>174835</v>
      </c>
      <c r="H23" s="130">
        <v>0</v>
      </c>
      <c r="I23" s="130">
        <v>329055</v>
      </c>
      <c r="J23" s="130">
        <v>305578</v>
      </c>
      <c r="K23" s="71">
        <v>0.95845797466182403</v>
      </c>
      <c r="L23" s="71" t="s">
        <v>48</v>
      </c>
      <c r="M23" s="71">
        <v>4.0576803269970041E-2</v>
      </c>
      <c r="N23" s="131">
        <v>0.12052241980770861</v>
      </c>
      <c r="O23" s="75"/>
      <c r="P23" s="75">
        <v>3358708</v>
      </c>
      <c r="Q23" s="75">
        <v>1007102</v>
      </c>
      <c r="R23" s="75">
        <v>0</v>
      </c>
      <c r="S23" s="75">
        <v>3479798</v>
      </c>
      <c r="T23" s="71"/>
      <c r="U23" s="71">
        <v>2.3350226690047284</v>
      </c>
      <c r="V23" s="71" t="s">
        <v>48</v>
      </c>
      <c r="W23" s="131">
        <v>-3.4797996895222116E-2</v>
      </c>
      <c r="X23" s="75"/>
      <c r="Y23" s="75">
        <v>1290779</v>
      </c>
      <c r="Z23" s="191">
        <v>833999</v>
      </c>
      <c r="AA23" s="192">
        <v>3627458</v>
      </c>
      <c r="AB23" s="10"/>
    </row>
    <row r="24" spans="1:28">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A25" s="10"/>
      <c r="B25" s="187"/>
      <c r="C25" s="190"/>
      <c r="D25" s="168" t="s">
        <v>19</v>
      </c>
      <c r="E25" s="189"/>
      <c r="F25" s="136">
        <v>5</v>
      </c>
      <c r="G25" s="130">
        <v>6</v>
      </c>
      <c r="H25" s="130">
        <v>4</v>
      </c>
      <c r="I25" s="130">
        <v>3</v>
      </c>
      <c r="J25" s="130">
        <v>7</v>
      </c>
      <c r="K25" s="71">
        <v>-0.16666666666666663</v>
      </c>
      <c r="L25" s="71">
        <v>0.25</v>
      </c>
      <c r="M25" s="71">
        <v>0.66666666666666674</v>
      </c>
      <c r="N25" s="131">
        <v>-0.2857142857142857</v>
      </c>
      <c r="O25" s="75"/>
      <c r="P25" s="75">
        <v>269</v>
      </c>
      <c r="Q25" s="75">
        <v>107</v>
      </c>
      <c r="R25" s="75">
        <v>28</v>
      </c>
      <c r="S25" s="75">
        <v>360</v>
      </c>
      <c r="T25" s="71"/>
      <c r="U25" s="71">
        <v>1.514018691588785</v>
      </c>
      <c r="V25" s="71">
        <v>8.6071428571428577</v>
      </c>
      <c r="W25" s="131">
        <v>-0.25277777777777777</v>
      </c>
      <c r="X25" s="75"/>
      <c r="Y25" s="75">
        <v>121</v>
      </c>
      <c r="Z25" s="191">
        <v>41</v>
      </c>
      <c r="AA25" s="192">
        <v>361</v>
      </c>
      <c r="AB25" s="10"/>
    </row>
    <row r="26" spans="1:28">
      <c r="A26" s="10"/>
      <c r="B26" s="187"/>
      <c r="C26" s="190"/>
      <c r="D26" s="168" t="s">
        <v>20</v>
      </c>
      <c r="E26" s="189"/>
      <c r="F26" s="136">
        <v>21884</v>
      </c>
      <c r="G26" s="130">
        <v>5662</v>
      </c>
      <c r="H26" s="130">
        <v>4030</v>
      </c>
      <c r="I26" s="130">
        <v>16515</v>
      </c>
      <c r="J26" s="130">
        <v>24890</v>
      </c>
      <c r="K26" s="71">
        <v>2.8650653479335926</v>
      </c>
      <c r="L26" s="71">
        <v>4.4302729528535982</v>
      </c>
      <c r="M26" s="71">
        <v>0.32509839539812302</v>
      </c>
      <c r="N26" s="131">
        <v>-0.12077139413419047</v>
      </c>
      <c r="O26" s="75"/>
      <c r="P26" s="75">
        <v>540613</v>
      </c>
      <c r="Q26" s="75">
        <v>146532</v>
      </c>
      <c r="R26" s="75">
        <v>23633</v>
      </c>
      <c r="S26" s="75">
        <v>865396</v>
      </c>
      <c r="T26" s="71"/>
      <c r="U26" s="71">
        <v>2.689385253732973</v>
      </c>
      <c r="V26" s="71">
        <v>21.875343798925233</v>
      </c>
      <c r="W26" s="131">
        <v>-0.37529986272180593</v>
      </c>
      <c r="X26" s="75"/>
      <c r="Y26" s="75">
        <v>165689</v>
      </c>
      <c r="Z26" s="191">
        <v>67144</v>
      </c>
      <c r="AA26" s="192">
        <v>865961</v>
      </c>
      <c r="AB26" s="10"/>
    </row>
    <row r="27" spans="1:28">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c r="B28" s="187"/>
      <c r="C28" s="190"/>
      <c r="D28" s="168" t="s">
        <v>19</v>
      </c>
      <c r="E28" s="189"/>
      <c r="F28" s="134">
        <v>57</v>
      </c>
      <c r="G28" s="130">
        <v>1</v>
      </c>
      <c r="H28" s="130">
        <v>1</v>
      </c>
      <c r="I28" s="130">
        <v>1</v>
      </c>
      <c r="J28" s="130">
        <v>2</v>
      </c>
      <c r="K28" s="71">
        <v>56</v>
      </c>
      <c r="L28" s="71">
        <v>56</v>
      </c>
      <c r="M28" s="71">
        <v>56</v>
      </c>
      <c r="N28" s="131">
        <v>27.5</v>
      </c>
      <c r="O28" s="75"/>
      <c r="P28" s="75">
        <v>730</v>
      </c>
      <c r="Q28" s="75">
        <v>125</v>
      </c>
      <c r="R28" s="75">
        <v>38</v>
      </c>
      <c r="S28" s="75">
        <v>360</v>
      </c>
      <c r="T28" s="71"/>
      <c r="U28" s="71">
        <v>4.84</v>
      </c>
      <c r="V28" s="71">
        <v>18.210526315789473</v>
      </c>
      <c r="W28" s="131">
        <v>1.0277777777777777</v>
      </c>
      <c r="X28" s="75"/>
      <c r="Y28" s="75">
        <v>140</v>
      </c>
      <c r="Z28" s="191">
        <v>40</v>
      </c>
      <c r="AA28" s="192">
        <v>360</v>
      </c>
      <c r="AB28" s="10"/>
    </row>
    <row r="29" spans="1:28">
      <c r="A29" s="10"/>
      <c r="B29" s="187"/>
      <c r="C29" s="190"/>
      <c r="D29" s="168" t="s">
        <v>20</v>
      </c>
      <c r="E29" s="189"/>
      <c r="F29" s="134">
        <v>185856</v>
      </c>
      <c r="G29" s="130">
        <v>1983</v>
      </c>
      <c r="H29" s="130">
        <v>639</v>
      </c>
      <c r="I29" s="130">
        <v>892</v>
      </c>
      <c r="J29" s="130">
        <v>3305</v>
      </c>
      <c r="K29" s="71">
        <v>92.724659606656587</v>
      </c>
      <c r="L29" s="71">
        <v>289.85446009389671</v>
      </c>
      <c r="M29" s="71">
        <v>207.35874439461884</v>
      </c>
      <c r="N29" s="131">
        <v>55.234795763993951</v>
      </c>
      <c r="O29" s="75"/>
      <c r="P29" s="75">
        <v>1491917</v>
      </c>
      <c r="Q29" s="75">
        <v>164927</v>
      </c>
      <c r="R29" s="75">
        <v>29453</v>
      </c>
      <c r="S29" s="75">
        <v>861947</v>
      </c>
      <c r="T29" s="71"/>
      <c r="U29" s="71">
        <v>8.0459233479054362</v>
      </c>
      <c r="V29" s="71">
        <v>49.654160866465219</v>
      </c>
      <c r="W29" s="131">
        <v>0.73086860328999337</v>
      </c>
      <c r="X29" s="75"/>
      <c r="Y29" s="75">
        <v>174336</v>
      </c>
      <c r="Z29" s="191">
        <v>21928</v>
      </c>
      <c r="AA29" s="192">
        <v>861959</v>
      </c>
      <c r="AB29" s="10"/>
    </row>
    <row r="30" spans="1:28" ht="15" thickBot="1">
      <c r="A30" s="10"/>
      <c r="B30" s="187"/>
      <c r="C30" s="198" t="s">
        <v>16</v>
      </c>
      <c r="D30" s="199"/>
      <c r="E30" s="200"/>
      <c r="F30" s="137">
        <v>242</v>
      </c>
      <c r="G30" s="137">
        <v>184</v>
      </c>
      <c r="H30" s="137">
        <v>5</v>
      </c>
      <c r="I30" s="137">
        <v>193</v>
      </c>
      <c r="J30" s="137">
        <v>188</v>
      </c>
      <c r="K30" s="138">
        <v>0.31521739130434789</v>
      </c>
      <c r="L30" s="138">
        <v>47.4</v>
      </c>
      <c r="M30" s="138">
        <v>0.25388601036269431</v>
      </c>
      <c r="N30" s="139">
        <v>0.2872340425531914</v>
      </c>
      <c r="O30" s="140"/>
      <c r="P30" s="140">
        <v>3540</v>
      </c>
      <c r="Q30" s="140">
        <v>1420</v>
      </c>
      <c r="R30" s="140">
        <v>109</v>
      </c>
      <c r="S30" s="140">
        <v>3114</v>
      </c>
      <c r="T30" s="138"/>
      <c r="U30" s="138">
        <v>1.492957746478873</v>
      </c>
      <c r="V30" s="138">
        <v>31.477064220183486</v>
      </c>
      <c r="W30" s="139">
        <v>0.1368015414258188</v>
      </c>
      <c r="X30" s="140"/>
      <c r="Y30" s="140">
        <v>1682</v>
      </c>
      <c r="Z30" s="140">
        <v>679</v>
      </c>
      <c r="AA30" s="159">
        <v>3274</v>
      </c>
      <c r="AB30" s="10"/>
    </row>
    <row r="31" spans="1:28" ht="15.6" thickTop="1" thickBot="1">
      <c r="A31" s="10"/>
      <c r="B31" s="187"/>
      <c r="C31" s="201" t="s">
        <v>17</v>
      </c>
      <c r="D31" s="202"/>
      <c r="E31" s="203"/>
      <c r="F31" s="141">
        <v>723641</v>
      </c>
      <c r="G31" s="141">
        <v>241516</v>
      </c>
      <c r="H31" s="141">
        <v>4669</v>
      </c>
      <c r="I31" s="141">
        <v>494948</v>
      </c>
      <c r="J31" s="141">
        <v>513727</v>
      </c>
      <c r="K31" s="142">
        <v>1.9962445552261547</v>
      </c>
      <c r="L31" s="142">
        <v>153.98843435425144</v>
      </c>
      <c r="M31" s="142">
        <v>0.46205459967511731</v>
      </c>
      <c r="N31" s="143">
        <v>0.40861002049726802</v>
      </c>
      <c r="O31" s="144"/>
      <c r="P31" s="144">
        <v>8316425</v>
      </c>
      <c r="Q31" s="144">
        <v>2005616</v>
      </c>
      <c r="R31" s="144">
        <v>53197</v>
      </c>
      <c r="S31" s="144">
        <v>8428481</v>
      </c>
      <c r="T31" s="142"/>
      <c r="U31" s="142">
        <v>3.1465689344321151</v>
      </c>
      <c r="V31" s="142">
        <v>155.33259394326748</v>
      </c>
      <c r="W31" s="143">
        <v>-1.3294922299759593E-2</v>
      </c>
      <c r="X31" s="144"/>
      <c r="Y31" s="144">
        <v>2411641</v>
      </c>
      <c r="Z31" s="144">
        <v>1324261</v>
      </c>
      <c r="AA31" s="162">
        <v>8654686</v>
      </c>
      <c r="AB31" s="10"/>
    </row>
    <row r="32" spans="1:28" ht="1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28">
      <c r="A33" s="10"/>
      <c r="B33" s="10"/>
      <c r="C33" s="10"/>
      <c r="D33" s="10"/>
      <c r="E33" s="10"/>
      <c r="F33" s="47"/>
      <c r="G33" s="47"/>
      <c r="H33" s="47"/>
      <c r="I33" s="47"/>
      <c r="J33" s="47"/>
      <c r="K33" s="47"/>
      <c r="L33" s="47"/>
      <c r="M33" s="47"/>
      <c r="N33" s="10"/>
      <c r="O33" s="10"/>
      <c r="P33" s="10"/>
      <c r="Q33" s="10"/>
      <c r="R33" s="10"/>
      <c r="S33" s="10"/>
      <c r="T33" s="10"/>
      <c r="U33" s="10"/>
      <c r="V33" s="10"/>
      <c r="W33" s="10"/>
      <c r="X33" s="10"/>
      <c r="Y33" s="10"/>
      <c r="Z33" s="10"/>
      <c r="AA33" s="10"/>
      <c r="AB33" s="10"/>
    </row>
    <row r="34" spans="1:28">
      <c r="P34" s="220"/>
      <c r="Q34" s="220"/>
      <c r="R34" s="220"/>
      <c r="S34" s="220"/>
      <c r="AB34" s="10"/>
    </row>
    <row r="35" spans="1:28" hidden="1">
      <c r="P35" s="220"/>
      <c r="Q35" s="220"/>
      <c r="R35" s="220"/>
      <c r="S35" s="220"/>
      <c r="AB35" s="10"/>
    </row>
    <row r="36" spans="1:28" hidden="1">
      <c r="P36" s="220"/>
      <c r="Q36" s="220"/>
      <c r="R36" s="220"/>
      <c r="S36" s="220"/>
      <c r="AB36" s="10"/>
    </row>
    <row r="37" spans="1:28" hidden="1">
      <c r="AB37" s="10"/>
    </row>
    <row r="38" spans="1:28" hidden="1">
      <c r="AB38" s="10"/>
    </row>
    <row r="39" spans="1:28" hidden="1">
      <c r="AB39" s="10"/>
    </row>
    <row r="40" spans="1:28" ht="14.4" customHeight="1"/>
    <row r="41" spans="1:28" ht="14.4" customHeight="1"/>
    <row r="42" spans="1:28" ht="14.4" customHeight="1"/>
    <row r="43" spans="1:28" ht="14.4" customHeight="1"/>
    <row r="44" spans="1:28" ht="14.4" customHeight="1"/>
    <row r="45" spans="1:28" ht="14.4" customHeight="1"/>
    <row r="46" spans="1:28" ht="14.4" customHeight="1"/>
    <row r="47" spans="1:28" ht="14.4" customHeight="1"/>
    <row r="48" spans="1:28" ht="14.4" customHeight="1"/>
    <row r="49" ht="14.4" customHeight="1"/>
    <row r="50" ht="14.4" customHeight="1"/>
    <row r="51" ht="14.4" customHeight="1"/>
    <row r="52" ht="14.4" customHeight="1"/>
    <row r="53" ht="14.4" customHeight="1"/>
    <row r="54" ht="14.4" customHeight="1"/>
    <row r="55" ht="14.4" customHeight="1"/>
    <row r="56" ht="14.4" customHeight="1"/>
    <row r="57" ht="14.4" customHeight="1"/>
    <row r="58" ht="14.4" customHeight="1"/>
    <row r="59" ht="14.4" customHeight="1"/>
    <row r="60" ht="14.4" customHeight="1"/>
    <row r="61" ht="14.4" customHeight="1"/>
    <row r="62" ht="14.4" customHeight="1"/>
    <row r="63" ht="14.4" customHeight="1"/>
    <row r="64" ht="14.4" customHeight="1"/>
    <row r="65" ht="14.4" customHeight="1"/>
    <row r="66" ht="14.4" customHeight="1"/>
  </sheetData>
  <mergeCells count="3">
    <mergeCell ref="F9:N9"/>
    <mergeCell ref="O9:W9"/>
    <mergeCell ref="X9:AA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topLeftCell="H12" zoomScaleNormal="100" zoomScalePageLayoutView="40" workbookViewId="0">
      <selection activeCell="AA31" sqref="F12:AA31"/>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6.2">
      <c r="A4" s="10"/>
      <c r="B4" s="167" t="s">
        <v>11</v>
      </c>
      <c r="C4" s="167" t="s">
        <v>11</v>
      </c>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4.4">
      <c r="A9" s="10"/>
      <c r="B9"/>
      <c r="C9" s="171" t="s">
        <v>11</v>
      </c>
      <c r="D9" s="172"/>
      <c r="E9" s="172"/>
      <c r="F9" s="253" t="s">
        <v>41</v>
      </c>
      <c r="G9" s="253"/>
      <c r="H9" s="253"/>
      <c r="I9" s="253"/>
      <c r="J9" s="253"/>
      <c r="K9" s="253"/>
      <c r="L9" s="253"/>
      <c r="M9" s="253"/>
      <c r="N9" s="254"/>
      <c r="O9" s="252" t="s">
        <v>41</v>
      </c>
      <c r="P9" s="253"/>
      <c r="Q9" s="253"/>
      <c r="R9" s="253"/>
      <c r="S9" s="253"/>
      <c r="T9" s="253"/>
      <c r="U9" s="253"/>
      <c r="V9" s="253"/>
      <c r="W9" s="254"/>
      <c r="X9" s="252" t="s">
        <v>25</v>
      </c>
      <c r="Y9" s="253"/>
      <c r="Z9" s="253"/>
      <c r="AA9" s="255"/>
      <c r="AB9" s="10"/>
      <c r="AC9" s="124"/>
      <c r="AD9" s="124"/>
      <c r="AE9" s="124"/>
      <c r="AF9" s="124"/>
      <c r="AG9" s="124"/>
      <c r="AH9" s="124"/>
      <c r="AI9" s="124"/>
      <c r="AJ9" s="124"/>
      <c r="AK9" s="124"/>
      <c r="AL9" s="124"/>
      <c r="AM9" s="124"/>
      <c r="AN9" s="124"/>
      <c r="AO9" s="124"/>
      <c r="AP9" s="124"/>
      <c r="AQ9" s="124"/>
    </row>
    <row r="10" spans="1:43"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4.4">
      <c r="A13" s="10"/>
      <c r="B13" s="187"/>
      <c r="C13" s="190"/>
      <c r="D13" s="168" t="s">
        <v>19</v>
      </c>
      <c r="E13" s="189"/>
      <c r="F13" s="134">
        <v>68</v>
      </c>
      <c r="G13" s="130">
        <v>64</v>
      </c>
      <c r="H13" s="130">
        <v>0</v>
      </c>
      <c r="I13" s="130">
        <v>61</v>
      </c>
      <c r="J13" s="130">
        <v>76</v>
      </c>
      <c r="K13" s="71">
        <v>6.25E-2</v>
      </c>
      <c r="L13" s="71" t="s">
        <v>48</v>
      </c>
      <c r="M13" s="71">
        <v>0.11475409836065564</v>
      </c>
      <c r="N13" s="131">
        <v>-0.10526315789473684</v>
      </c>
      <c r="O13" s="75">
        <v>68</v>
      </c>
      <c r="P13" s="75">
        <v>64</v>
      </c>
      <c r="Q13" s="75">
        <v>0</v>
      </c>
      <c r="R13" s="75">
        <v>61</v>
      </c>
      <c r="S13" s="75">
        <v>76</v>
      </c>
      <c r="T13" s="71">
        <v>6.25E-2</v>
      </c>
      <c r="U13" s="71" t="s">
        <v>48</v>
      </c>
      <c r="V13" s="71">
        <v>0.11475409836065564</v>
      </c>
      <c r="W13" s="131">
        <v>-0.10526315789473684</v>
      </c>
      <c r="X13" s="75">
        <v>346</v>
      </c>
      <c r="Y13" s="75">
        <v>111</v>
      </c>
      <c r="Z13" s="191">
        <v>145</v>
      </c>
      <c r="AA13" s="192">
        <v>386</v>
      </c>
    </row>
    <row r="14" spans="1:43" ht="14.4">
      <c r="A14" s="10"/>
      <c r="B14" s="187"/>
      <c r="C14" s="190"/>
      <c r="D14" s="168" t="s">
        <v>20</v>
      </c>
      <c r="E14" s="189"/>
      <c r="F14" s="134">
        <v>115964</v>
      </c>
      <c r="G14" s="130">
        <v>50794</v>
      </c>
      <c r="H14" s="130">
        <v>0</v>
      </c>
      <c r="I14" s="130">
        <v>108796</v>
      </c>
      <c r="J14" s="130">
        <v>156866</v>
      </c>
      <c r="K14" s="71">
        <v>1.2830255541993147</v>
      </c>
      <c r="L14" s="71" t="s">
        <v>48</v>
      </c>
      <c r="M14" s="71">
        <v>6.5884775175558019E-2</v>
      </c>
      <c r="N14" s="131">
        <v>-0.2607448395445795</v>
      </c>
      <c r="O14" s="75">
        <v>115964</v>
      </c>
      <c r="P14" s="75">
        <v>50794</v>
      </c>
      <c r="Q14" s="75">
        <v>0</v>
      </c>
      <c r="R14" s="75">
        <v>108796</v>
      </c>
      <c r="S14" s="75">
        <v>156866</v>
      </c>
      <c r="T14" s="71">
        <v>1.2830255541993147</v>
      </c>
      <c r="U14" s="71" t="s">
        <v>48</v>
      </c>
      <c r="V14" s="71">
        <v>6.5884775175558019E-2</v>
      </c>
      <c r="W14" s="131">
        <v>-0.2607448395445795</v>
      </c>
      <c r="X14" s="75">
        <v>380182</v>
      </c>
      <c r="Y14" s="75">
        <v>80863</v>
      </c>
      <c r="Z14" s="191">
        <v>258885</v>
      </c>
      <c r="AA14" s="192">
        <v>733296</v>
      </c>
    </row>
    <row r="15" spans="1:43"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row>
    <row r="16" spans="1:43" ht="14.4">
      <c r="A16" s="10"/>
      <c r="B16" s="187"/>
      <c r="C16" s="190"/>
      <c r="D16" s="168" t="s">
        <v>19</v>
      </c>
      <c r="E16" s="189"/>
      <c r="F16" s="134">
        <v>23</v>
      </c>
      <c r="G16" s="130">
        <v>16</v>
      </c>
      <c r="H16" s="130">
        <v>0</v>
      </c>
      <c r="I16" s="130">
        <v>19</v>
      </c>
      <c r="J16" s="130">
        <v>24</v>
      </c>
      <c r="K16" s="71">
        <v>0.4375</v>
      </c>
      <c r="L16" s="71" t="s">
        <v>48</v>
      </c>
      <c r="M16" s="71">
        <v>0.21052631578947367</v>
      </c>
      <c r="N16" s="131">
        <v>-4.166666666666663E-2</v>
      </c>
      <c r="O16" s="75">
        <v>23</v>
      </c>
      <c r="P16" s="75">
        <v>16</v>
      </c>
      <c r="Q16" s="75">
        <v>0</v>
      </c>
      <c r="R16" s="75">
        <v>19</v>
      </c>
      <c r="S16" s="75">
        <v>24</v>
      </c>
      <c r="T16" s="71">
        <v>0.4375</v>
      </c>
      <c r="U16" s="71" t="s">
        <v>48</v>
      </c>
      <c r="V16" s="71">
        <v>0.21052631578947367</v>
      </c>
      <c r="W16" s="131">
        <v>-4.166666666666663E-2</v>
      </c>
      <c r="X16" s="75">
        <v>778</v>
      </c>
      <c r="Y16" s="75">
        <v>283</v>
      </c>
      <c r="Z16" s="191">
        <v>43</v>
      </c>
      <c r="AA16" s="192">
        <v>827</v>
      </c>
    </row>
    <row r="17" spans="1:51" ht="14.4">
      <c r="A17" s="10"/>
      <c r="B17" s="187"/>
      <c r="C17" s="190"/>
      <c r="D17" s="168" t="s">
        <v>20</v>
      </c>
      <c r="E17" s="189"/>
      <c r="F17" s="134">
        <v>72958</v>
      </c>
      <c r="G17" s="130">
        <v>21828</v>
      </c>
      <c r="H17" s="130">
        <v>0</v>
      </c>
      <c r="I17" s="130">
        <v>64994</v>
      </c>
      <c r="J17" s="130">
        <v>74523</v>
      </c>
      <c r="K17" s="71">
        <v>2.3424042514201942</v>
      </c>
      <c r="L17" s="71" t="s">
        <v>48</v>
      </c>
      <c r="M17" s="71">
        <v>0.1225343877896421</v>
      </c>
      <c r="N17" s="131">
        <v>-2.1000228117493913E-2</v>
      </c>
      <c r="O17" s="75">
        <v>72958</v>
      </c>
      <c r="P17" s="75">
        <v>21828</v>
      </c>
      <c r="Q17" s="75">
        <v>0</v>
      </c>
      <c r="R17" s="75">
        <v>64994</v>
      </c>
      <c r="S17" s="75">
        <v>74523</v>
      </c>
      <c r="T17" s="71">
        <v>2.3424042514201942</v>
      </c>
      <c r="U17" s="71" t="s">
        <v>48</v>
      </c>
      <c r="V17" s="71">
        <v>0.1225343877896421</v>
      </c>
      <c r="W17" s="131">
        <v>-2.1000228117493913E-2</v>
      </c>
      <c r="X17" s="75">
        <v>1843624</v>
      </c>
      <c r="Y17" s="75">
        <v>465109</v>
      </c>
      <c r="Z17" s="191">
        <v>140552</v>
      </c>
      <c r="AA17" s="192">
        <v>2552942</v>
      </c>
    </row>
    <row r="18" spans="1:51"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4.4">
      <c r="A19" s="10"/>
      <c r="B19" s="187"/>
      <c r="C19" s="190"/>
      <c r="D19" s="168" t="s">
        <v>19</v>
      </c>
      <c r="E19" s="189"/>
      <c r="F19" s="134">
        <v>4</v>
      </c>
      <c r="G19" s="130">
        <v>3</v>
      </c>
      <c r="H19" s="130">
        <v>0</v>
      </c>
      <c r="I19" s="130">
        <v>1</v>
      </c>
      <c r="J19" s="130">
        <v>0</v>
      </c>
      <c r="K19" s="71">
        <v>0.33333333333333326</v>
      </c>
      <c r="L19" s="71" t="s">
        <v>48</v>
      </c>
      <c r="M19" s="71">
        <v>3</v>
      </c>
      <c r="N19" s="131" t="s">
        <v>48</v>
      </c>
      <c r="O19" s="75">
        <v>4</v>
      </c>
      <c r="P19" s="75">
        <v>3</v>
      </c>
      <c r="Q19" s="75">
        <v>0</v>
      </c>
      <c r="R19" s="75">
        <v>1</v>
      </c>
      <c r="S19" s="75">
        <v>0</v>
      </c>
      <c r="T19" s="71">
        <v>0.33333333333333326</v>
      </c>
      <c r="U19" s="71" t="s">
        <v>48</v>
      </c>
      <c r="V19" s="71">
        <v>3</v>
      </c>
      <c r="W19" s="131" t="s">
        <v>48</v>
      </c>
      <c r="X19" s="75">
        <v>475</v>
      </c>
      <c r="Y19" s="75">
        <v>23</v>
      </c>
      <c r="Z19" s="191">
        <v>4</v>
      </c>
      <c r="AA19" s="192">
        <v>191</v>
      </c>
    </row>
    <row r="20" spans="1:51" ht="14.4">
      <c r="A20" s="10"/>
      <c r="B20" s="187"/>
      <c r="C20" s="190"/>
      <c r="D20" s="168" t="s">
        <v>20</v>
      </c>
      <c r="E20" s="189"/>
      <c r="F20" s="134">
        <v>3235</v>
      </c>
      <c r="G20" s="130">
        <v>814</v>
      </c>
      <c r="H20" s="130">
        <v>0</v>
      </c>
      <c r="I20" s="130">
        <v>823</v>
      </c>
      <c r="J20" s="130">
        <v>0</v>
      </c>
      <c r="K20" s="71">
        <v>2.9742014742014744</v>
      </c>
      <c r="L20" s="71" t="s">
        <v>48</v>
      </c>
      <c r="M20" s="71">
        <v>2.9307411907654921</v>
      </c>
      <c r="N20" s="131" t="s">
        <v>48</v>
      </c>
      <c r="O20" s="75">
        <v>3235</v>
      </c>
      <c r="P20" s="75">
        <v>814</v>
      </c>
      <c r="Q20" s="75">
        <v>0</v>
      </c>
      <c r="R20" s="75">
        <v>823</v>
      </c>
      <c r="S20" s="75">
        <v>0</v>
      </c>
      <c r="T20" s="71">
        <v>2.9742014742014744</v>
      </c>
      <c r="U20" s="71" t="s">
        <v>48</v>
      </c>
      <c r="V20" s="71">
        <v>2.9307411907654921</v>
      </c>
      <c r="W20" s="131" t="s">
        <v>48</v>
      </c>
      <c r="X20" s="75">
        <v>561984</v>
      </c>
      <c r="Y20" s="75">
        <v>8611</v>
      </c>
      <c r="Z20" s="191">
        <v>1753</v>
      </c>
      <c r="AA20" s="192">
        <v>254421</v>
      </c>
    </row>
    <row r="21" spans="1:51"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4.4">
      <c r="A22" s="10"/>
      <c r="B22" s="187"/>
      <c r="C22" s="190"/>
      <c r="D22" s="168" t="s">
        <v>19</v>
      </c>
      <c r="E22" s="197"/>
      <c r="F22" s="134">
        <v>120</v>
      </c>
      <c r="G22" s="130">
        <v>100</v>
      </c>
      <c r="H22" s="130">
        <v>0</v>
      </c>
      <c r="I22" s="130">
        <v>126</v>
      </c>
      <c r="J22" s="130">
        <v>113</v>
      </c>
      <c r="K22" s="71">
        <v>0.19999999999999996</v>
      </c>
      <c r="L22" s="71" t="s">
        <v>48</v>
      </c>
      <c r="M22" s="71">
        <v>-4.7619047619047672E-2</v>
      </c>
      <c r="N22" s="131">
        <v>6.1946902654867353E-2</v>
      </c>
      <c r="O22" s="75">
        <v>120</v>
      </c>
      <c r="P22" s="75">
        <v>100</v>
      </c>
      <c r="Q22" s="75">
        <v>0</v>
      </c>
      <c r="R22" s="75">
        <v>126</v>
      </c>
      <c r="S22" s="75">
        <v>113</v>
      </c>
      <c r="T22" s="71">
        <v>0.19999999999999996</v>
      </c>
      <c r="U22" s="71" t="s">
        <v>48</v>
      </c>
      <c r="V22" s="71">
        <v>-4.7619047619047672E-2</v>
      </c>
      <c r="W22" s="131">
        <v>6.1946902654867353E-2</v>
      </c>
      <c r="X22" s="75">
        <v>1140</v>
      </c>
      <c r="Y22" s="75">
        <v>411</v>
      </c>
      <c r="Z22" s="191">
        <v>406</v>
      </c>
      <c r="AA22" s="192">
        <v>1205</v>
      </c>
    </row>
    <row r="23" spans="1:51" ht="14.4">
      <c r="A23" s="10"/>
      <c r="B23" s="187"/>
      <c r="C23" s="190"/>
      <c r="D23" s="168" t="s">
        <v>20</v>
      </c>
      <c r="E23" s="189"/>
      <c r="F23" s="134">
        <v>406985</v>
      </c>
      <c r="G23" s="130">
        <v>144818</v>
      </c>
      <c r="H23" s="130">
        <v>0</v>
      </c>
      <c r="I23" s="130">
        <v>357284</v>
      </c>
      <c r="J23" s="130">
        <v>368396</v>
      </c>
      <c r="K23" s="71">
        <v>1.8103205402643319</v>
      </c>
      <c r="L23" s="71" t="s">
        <v>48</v>
      </c>
      <c r="M23" s="71">
        <v>0.13910782458772286</v>
      </c>
      <c r="N23" s="131">
        <v>0.10474869433978662</v>
      </c>
      <c r="O23" s="75">
        <v>406985</v>
      </c>
      <c r="P23" s="75">
        <v>144818</v>
      </c>
      <c r="Q23" s="75">
        <v>0</v>
      </c>
      <c r="R23" s="75">
        <v>357284</v>
      </c>
      <c r="S23" s="75">
        <v>368396</v>
      </c>
      <c r="T23" s="71">
        <v>1.8103205402643319</v>
      </c>
      <c r="U23" s="71" t="s">
        <v>48</v>
      </c>
      <c r="V23" s="71">
        <v>0.13910782458772286</v>
      </c>
      <c r="W23" s="131">
        <v>0.10474869433978662</v>
      </c>
      <c r="X23" s="75">
        <v>3212646</v>
      </c>
      <c r="Y23" s="75">
        <v>687449</v>
      </c>
      <c r="Z23" s="191">
        <v>833999</v>
      </c>
      <c r="AA23" s="192">
        <v>3859183</v>
      </c>
    </row>
    <row r="24" spans="1:51"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4.4">
      <c r="A25" s="10"/>
      <c r="B25" s="187"/>
      <c r="C25" s="190"/>
      <c r="D25" s="168" t="s">
        <v>19</v>
      </c>
      <c r="E25" s="189"/>
      <c r="F25" s="134">
        <v>4</v>
      </c>
      <c r="G25" s="130">
        <v>3</v>
      </c>
      <c r="H25" s="130">
        <v>1</v>
      </c>
      <c r="I25" s="130">
        <v>5</v>
      </c>
      <c r="J25" s="130">
        <v>4</v>
      </c>
      <c r="K25" s="71">
        <v>0.33333333333333326</v>
      </c>
      <c r="L25" s="71">
        <v>3</v>
      </c>
      <c r="M25" s="71">
        <v>-0.19999999999999996</v>
      </c>
      <c r="N25" s="131">
        <v>0</v>
      </c>
      <c r="O25" s="75">
        <v>4</v>
      </c>
      <c r="P25" s="75">
        <v>3</v>
      </c>
      <c r="Q25" s="75">
        <v>1</v>
      </c>
      <c r="R25" s="75">
        <v>5</v>
      </c>
      <c r="S25" s="75">
        <v>4</v>
      </c>
      <c r="T25" s="71">
        <v>0.33333333333333326</v>
      </c>
      <c r="U25" s="71">
        <v>3</v>
      </c>
      <c r="V25" s="71">
        <v>-0.19999999999999996</v>
      </c>
      <c r="W25" s="131">
        <v>0</v>
      </c>
      <c r="X25" s="75">
        <v>283</v>
      </c>
      <c r="Y25" s="75">
        <v>107</v>
      </c>
      <c r="Z25" s="191">
        <v>32</v>
      </c>
      <c r="AA25" s="192">
        <v>372</v>
      </c>
    </row>
    <row r="26" spans="1:51" ht="14.4">
      <c r="A26" s="10"/>
      <c r="B26" s="187"/>
      <c r="C26" s="190"/>
      <c r="D26" s="168" t="s">
        <v>20</v>
      </c>
      <c r="E26" s="189"/>
      <c r="F26" s="134">
        <v>14845</v>
      </c>
      <c r="G26" s="130">
        <v>1702</v>
      </c>
      <c r="H26" s="130">
        <v>644</v>
      </c>
      <c r="I26" s="130">
        <v>23141</v>
      </c>
      <c r="J26" s="130">
        <v>19715</v>
      </c>
      <c r="K26" s="71">
        <v>7.7220916568742659</v>
      </c>
      <c r="L26" s="71">
        <v>22.051242236024844</v>
      </c>
      <c r="M26" s="71">
        <v>-0.35849790415280236</v>
      </c>
      <c r="N26" s="131">
        <v>-0.24702003550595997</v>
      </c>
      <c r="O26" s="75">
        <v>14845</v>
      </c>
      <c r="P26" s="75">
        <v>1702</v>
      </c>
      <c r="Q26" s="75">
        <v>644</v>
      </c>
      <c r="R26" s="75">
        <v>23141</v>
      </c>
      <c r="S26" s="75">
        <v>19715</v>
      </c>
      <c r="T26" s="71">
        <v>7.7220916568742659</v>
      </c>
      <c r="U26" s="71">
        <v>22.051242236024844</v>
      </c>
      <c r="V26" s="71">
        <v>-0.35849790415280236</v>
      </c>
      <c r="W26" s="131">
        <v>-0.24702003550595997</v>
      </c>
      <c r="X26" s="75">
        <v>530405</v>
      </c>
      <c r="Y26" s="75">
        <v>147132</v>
      </c>
      <c r="Z26" s="191">
        <v>59180</v>
      </c>
      <c r="AA26" s="192">
        <v>902015</v>
      </c>
    </row>
    <row r="27" spans="1:51"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4.4">
      <c r="B28" s="187"/>
      <c r="C28" s="190"/>
      <c r="D28" s="168" t="s">
        <v>19</v>
      </c>
      <c r="E28" s="189"/>
      <c r="F28" s="134">
        <v>84</v>
      </c>
      <c r="G28" s="130">
        <v>0</v>
      </c>
      <c r="H28" s="130">
        <v>1</v>
      </c>
      <c r="I28" s="130">
        <v>0</v>
      </c>
      <c r="J28" s="130">
        <v>1</v>
      </c>
      <c r="K28" s="71" t="s">
        <v>48</v>
      </c>
      <c r="L28" s="71">
        <v>83</v>
      </c>
      <c r="M28" s="71" t="s">
        <v>48</v>
      </c>
      <c r="N28" s="131">
        <v>83</v>
      </c>
      <c r="O28" s="75">
        <v>84</v>
      </c>
      <c r="P28" s="75">
        <v>0</v>
      </c>
      <c r="Q28" s="75">
        <v>1</v>
      </c>
      <c r="R28" s="75">
        <v>0</v>
      </c>
      <c r="S28" s="75">
        <v>1</v>
      </c>
      <c r="T28" s="71" t="s">
        <v>48</v>
      </c>
      <c r="U28" s="71">
        <v>83</v>
      </c>
      <c r="V28" s="71" t="s">
        <v>48</v>
      </c>
      <c r="W28" s="131">
        <v>83</v>
      </c>
      <c r="X28" s="75">
        <v>605</v>
      </c>
      <c r="Y28" s="75">
        <v>127</v>
      </c>
      <c r="Z28" s="191">
        <v>37</v>
      </c>
      <c r="AA28" s="192">
        <v>363</v>
      </c>
    </row>
    <row r="29" spans="1:51" ht="14.4">
      <c r="A29" s="10"/>
      <c r="B29" s="187"/>
      <c r="C29" s="190"/>
      <c r="D29" s="168" t="s">
        <v>20</v>
      </c>
      <c r="E29" s="189"/>
      <c r="F29" s="134">
        <v>219418</v>
      </c>
      <c r="G29" s="130">
        <v>0</v>
      </c>
      <c r="H29" s="130">
        <v>644</v>
      </c>
      <c r="I29" s="130">
        <v>0</v>
      </c>
      <c r="J29" s="130">
        <v>1352</v>
      </c>
      <c r="K29" s="71" t="s">
        <v>48</v>
      </c>
      <c r="L29" s="71">
        <v>339.71118012422357</v>
      </c>
      <c r="M29" s="71" t="s">
        <v>48</v>
      </c>
      <c r="N29" s="131">
        <v>161.29142011834318</v>
      </c>
      <c r="O29" s="75">
        <v>219418</v>
      </c>
      <c r="P29" s="75">
        <v>0</v>
      </c>
      <c r="Q29" s="75">
        <v>644</v>
      </c>
      <c r="R29" s="75">
        <v>0</v>
      </c>
      <c r="S29" s="75">
        <v>1352</v>
      </c>
      <c r="T29" s="71" t="s">
        <v>48</v>
      </c>
      <c r="U29" s="71">
        <v>339.71118012422357</v>
      </c>
      <c r="V29" s="71" t="s">
        <v>48</v>
      </c>
      <c r="W29" s="131">
        <v>161.29142011834318</v>
      </c>
      <c r="X29" s="75">
        <v>1098243</v>
      </c>
      <c r="Y29" s="75">
        <v>165083</v>
      </c>
      <c r="Z29" s="191">
        <v>29062</v>
      </c>
      <c r="AA29" s="192">
        <v>867164</v>
      </c>
    </row>
    <row r="30" spans="1:51" ht="15" customHeight="1" thickBot="1">
      <c r="A30" s="10"/>
      <c r="B30" s="187"/>
      <c r="C30" s="198" t="s">
        <v>16</v>
      </c>
      <c r="D30" s="199"/>
      <c r="E30" s="200"/>
      <c r="F30" s="137">
        <v>303</v>
      </c>
      <c r="G30" s="137">
        <v>186</v>
      </c>
      <c r="H30" s="137">
        <v>2</v>
      </c>
      <c r="I30" s="137">
        <v>212</v>
      </c>
      <c r="J30" s="137">
        <v>218</v>
      </c>
      <c r="K30" s="138">
        <v>0.62903225806451624</v>
      </c>
      <c r="L30" s="138">
        <v>150.5</v>
      </c>
      <c r="M30" s="138">
        <v>0.429245283018868</v>
      </c>
      <c r="N30" s="139">
        <v>0.38990825688073394</v>
      </c>
      <c r="O30" s="140">
        <v>303</v>
      </c>
      <c r="P30" s="140">
        <v>186</v>
      </c>
      <c r="Q30" s="140">
        <v>2</v>
      </c>
      <c r="R30" s="140">
        <v>212</v>
      </c>
      <c r="S30" s="140">
        <v>218</v>
      </c>
      <c r="T30" s="138">
        <v>0.62903225806451624</v>
      </c>
      <c r="U30" s="138">
        <v>150.5</v>
      </c>
      <c r="V30" s="138">
        <v>0.429245283018868</v>
      </c>
      <c r="W30" s="139">
        <v>0.38990825688073394</v>
      </c>
      <c r="X30" s="140">
        <v>3627</v>
      </c>
      <c r="Y30" s="140">
        <v>1062</v>
      </c>
      <c r="Z30" s="140">
        <v>667</v>
      </c>
      <c r="AA30" s="159">
        <v>3344</v>
      </c>
    </row>
    <row r="31" spans="1:51" s="27" customFormat="1" ht="15" customHeight="1" thickTop="1" thickBot="1">
      <c r="A31" s="10"/>
      <c r="B31" s="187"/>
      <c r="C31" s="201" t="s">
        <v>17</v>
      </c>
      <c r="D31" s="202"/>
      <c r="E31" s="203"/>
      <c r="F31" s="141">
        <v>833405</v>
      </c>
      <c r="G31" s="141">
        <v>219956</v>
      </c>
      <c r="H31" s="141">
        <v>1288</v>
      </c>
      <c r="I31" s="141">
        <v>555038</v>
      </c>
      <c r="J31" s="141">
        <v>620852</v>
      </c>
      <c r="K31" s="142">
        <v>2.78896233792213</v>
      </c>
      <c r="L31" s="142">
        <v>646.05357142857144</v>
      </c>
      <c r="M31" s="142">
        <v>0.50152782332020518</v>
      </c>
      <c r="N31" s="143">
        <v>0.34235695463653171</v>
      </c>
      <c r="O31" s="144">
        <v>833405</v>
      </c>
      <c r="P31" s="144">
        <v>219956</v>
      </c>
      <c r="Q31" s="144">
        <v>1288</v>
      </c>
      <c r="R31" s="144">
        <v>555038</v>
      </c>
      <c r="S31" s="144">
        <v>620852</v>
      </c>
      <c r="T31" s="142">
        <v>2.78896233792213</v>
      </c>
      <c r="U31" s="142">
        <v>646.05357142857144</v>
      </c>
      <c r="V31" s="142">
        <v>0.50152782332020518</v>
      </c>
      <c r="W31" s="143">
        <v>0.34235695463653171</v>
      </c>
      <c r="X31" s="144">
        <v>7627084</v>
      </c>
      <c r="Y31" s="144">
        <v>1554247</v>
      </c>
      <c r="Z31" s="144">
        <v>1323431</v>
      </c>
      <c r="AA31" s="162">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5"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topLeftCell="A7" zoomScaleNormal="100" zoomScalePageLayoutView="40" workbookViewId="0">
      <selection activeCell="F33" sqref="F33"/>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39</v>
      </c>
      <c r="G9" s="253"/>
      <c r="H9" s="253"/>
      <c r="I9" s="253"/>
      <c r="J9" s="253"/>
      <c r="K9" s="253"/>
      <c r="L9" s="254"/>
      <c r="M9" s="252" t="s">
        <v>38</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v>346</v>
      </c>
      <c r="N13" s="75">
        <v>111</v>
      </c>
      <c r="O13" s="75">
        <v>145</v>
      </c>
      <c r="P13" s="75">
        <v>386</v>
      </c>
      <c r="Q13" s="71">
        <f>IFERROR(M13/N13-1,"n/a")</f>
        <v>2.1171171171171173</v>
      </c>
      <c r="R13" s="71">
        <f>IFERROR(M13/O13-1,"n/a")</f>
        <v>1.386206896551724</v>
      </c>
      <c r="S13" s="131">
        <f>IFERROR(M13/P13-1,"n/a")</f>
        <v>-0.10362694300518138</v>
      </c>
      <c r="T13" s="75">
        <v>111</v>
      </c>
      <c r="U13" s="191">
        <v>145</v>
      </c>
      <c r="V13" s="192">
        <v>386</v>
      </c>
    </row>
    <row r="14" spans="1:38" ht="14.4">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v>380182</v>
      </c>
      <c r="N14" s="75">
        <v>80863</v>
      </c>
      <c r="O14" s="75">
        <v>258885</v>
      </c>
      <c r="P14" s="75">
        <v>733296</v>
      </c>
      <c r="Q14" s="71">
        <f>IFERROR(M14/N14-1,"n/a")</f>
        <v>3.7015569543548965</v>
      </c>
      <c r="R14" s="71">
        <f>IFERROR(M14/O14-1,"n/a")</f>
        <v>0.46853622264712125</v>
      </c>
      <c r="S14" s="131">
        <f>IFERROR(M14/P14-1,"n/a")</f>
        <v>-0.48154360585629818</v>
      </c>
      <c r="T14" s="75">
        <v>80863</v>
      </c>
      <c r="U14" s="191">
        <v>258885</v>
      </c>
      <c r="V14" s="192">
        <v>733296</v>
      </c>
    </row>
    <row r="15" spans="1:38" ht="14.4">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4.4">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v>778</v>
      </c>
      <c r="N16" s="75">
        <v>283</v>
      </c>
      <c r="O16" s="75">
        <v>43</v>
      </c>
      <c r="P16" s="75">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4.4">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v>1843624</v>
      </c>
      <c r="N17" s="75">
        <v>465109</v>
      </c>
      <c r="O17" s="75">
        <v>140552</v>
      </c>
      <c r="P17" s="75">
        <v>2552942</v>
      </c>
      <c r="Q17" s="71">
        <f t="shared" si="5"/>
        <v>2.9638536343093769</v>
      </c>
      <c r="R17" s="71">
        <f t="shared" si="6"/>
        <v>12.117024304172121</v>
      </c>
      <c r="S17" s="131">
        <f t="shared" si="7"/>
        <v>-0.27784336659430575</v>
      </c>
      <c r="T17" s="75">
        <v>465109</v>
      </c>
      <c r="U17" s="191">
        <v>140552</v>
      </c>
      <c r="V17" s="192">
        <v>2552942</v>
      </c>
    </row>
    <row r="18" spans="1:46" ht="14.4">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4.4">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v>475</v>
      </c>
      <c r="N19" s="75">
        <v>23</v>
      </c>
      <c r="O19" s="75">
        <v>4</v>
      </c>
      <c r="P19" s="75">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4.4">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v>561984</v>
      </c>
      <c r="N20" s="75">
        <v>8611</v>
      </c>
      <c r="O20" s="75">
        <v>1753</v>
      </c>
      <c r="P20" s="75">
        <v>254421</v>
      </c>
      <c r="Q20" s="71">
        <f t="shared" si="9"/>
        <v>64.263500174195798</v>
      </c>
      <c r="R20" s="71">
        <f t="shared" si="10"/>
        <v>319.58414147176268</v>
      </c>
      <c r="S20" s="131">
        <f t="shared" si="11"/>
        <v>1.2088742674543376</v>
      </c>
      <c r="T20" s="75">
        <v>8611</v>
      </c>
      <c r="U20" s="191">
        <v>1753</v>
      </c>
      <c r="V20" s="192">
        <v>254421</v>
      </c>
    </row>
    <row r="21" spans="1:46" ht="14.4">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4.4">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v>1140</v>
      </c>
      <c r="N22" s="75">
        <v>411</v>
      </c>
      <c r="O22" s="75">
        <v>406</v>
      </c>
      <c r="P22" s="75">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4.4">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v>3212646</v>
      </c>
      <c r="N23" s="75">
        <v>687449</v>
      </c>
      <c r="O23" s="75">
        <v>833999</v>
      </c>
      <c r="P23" s="75">
        <v>3859183</v>
      </c>
      <c r="Q23" s="71">
        <f t="shared" si="14"/>
        <v>3.6732863092389403</v>
      </c>
      <c r="R23" s="71">
        <f t="shared" si="15"/>
        <v>2.8520981440025706</v>
      </c>
      <c r="S23" s="131">
        <f t="shared" si="16"/>
        <v>-0.16753209163701233</v>
      </c>
      <c r="T23" s="75">
        <v>687449</v>
      </c>
      <c r="U23" s="191">
        <v>833999</v>
      </c>
      <c r="V23" s="192">
        <v>3859183</v>
      </c>
    </row>
    <row r="24" spans="1:46" ht="14.4">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4.4">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v>283</v>
      </c>
      <c r="N25" s="75">
        <v>107</v>
      </c>
      <c r="O25" s="75">
        <v>32</v>
      </c>
      <c r="P25" s="75">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4.4">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v>530405</v>
      </c>
      <c r="N26" s="75">
        <v>147132</v>
      </c>
      <c r="O26" s="75">
        <v>59180</v>
      </c>
      <c r="P26" s="75">
        <v>902015</v>
      </c>
      <c r="Q26" s="71">
        <f t="shared" si="18"/>
        <v>2.6049601718185031</v>
      </c>
      <c r="R26" s="71">
        <f t="shared" si="19"/>
        <v>7.9625718148022973</v>
      </c>
      <c r="S26" s="131">
        <f t="shared" si="20"/>
        <v>-0.41197762786649894</v>
      </c>
      <c r="T26" s="75">
        <v>147132</v>
      </c>
      <c r="U26" s="191">
        <v>59180</v>
      </c>
      <c r="V26" s="192">
        <v>902015</v>
      </c>
    </row>
    <row r="27" spans="1:46" ht="14.4">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4.4">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v>605</v>
      </c>
      <c r="N28" s="75">
        <v>127</v>
      </c>
      <c r="O28" s="75">
        <v>37</v>
      </c>
      <c r="P28" s="75">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4.4">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v>1098243</v>
      </c>
      <c r="N29" s="75">
        <v>165083</v>
      </c>
      <c r="O29" s="75">
        <v>29062</v>
      </c>
      <c r="P29" s="75">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35</v>
      </c>
      <c r="G9" s="253"/>
      <c r="H9" s="253"/>
      <c r="I9" s="253"/>
      <c r="J9" s="253"/>
      <c r="K9" s="253"/>
      <c r="L9" s="254"/>
      <c r="M9" s="252" t="s">
        <v>36</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4.4">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4.4">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4.4">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4.4">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4.4">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4.4">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4.4">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4.4">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4.4">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4.4">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32</v>
      </c>
      <c r="G9" s="253"/>
      <c r="H9" s="253"/>
      <c r="I9" s="253"/>
      <c r="J9" s="253"/>
      <c r="K9" s="253"/>
      <c r="L9" s="254"/>
      <c r="M9" s="252" t="s">
        <v>33</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v>233</v>
      </c>
      <c r="N13" s="75">
        <v>20</v>
      </c>
      <c r="O13" s="75">
        <v>145</v>
      </c>
      <c r="P13" s="75">
        <v>266</v>
      </c>
      <c r="Q13" s="71">
        <f>IFERROR(M13/N13-1,"n/a")</f>
        <v>10.65</v>
      </c>
      <c r="R13" s="71">
        <f>IFERROR(M13/O13-1,"n/a")</f>
        <v>0.60689655172413803</v>
      </c>
      <c r="S13" s="131">
        <f>IFERROR(M13/P13-1,"n/a")</f>
        <v>-0.12406015037593987</v>
      </c>
      <c r="T13" s="75">
        <v>111</v>
      </c>
      <c r="U13" s="191">
        <v>145</v>
      </c>
      <c r="V13" s="192">
        <v>386</v>
      </c>
    </row>
    <row r="14" spans="1:38" ht="14.4">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v>206692</v>
      </c>
      <c r="N14" s="75">
        <v>4921</v>
      </c>
      <c r="O14" s="75">
        <v>258885</v>
      </c>
      <c r="P14" s="75">
        <v>523329</v>
      </c>
      <c r="Q14" s="71">
        <f>IFERROR(M14/N14-1,"n/a")</f>
        <v>41.002032107295264</v>
      </c>
      <c r="R14" s="71">
        <f>IFERROR(M14/O14-1,"n/a")</f>
        <v>-0.20160689109063867</v>
      </c>
      <c r="S14" s="131">
        <f>IFERROR(M14/P14-1,"n/a")</f>
        <v>-0.60504386342052507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v>656</v>
      </c>
      <c r="N16" s="75">
        <v>191</v>
      </c>
      <c r="O16" s="75">
        <v>43</v>
      </c>
      <c r="P16" s="75">
        <v>712</v>
      </c>
      <c r="Q16" s="71">
        <f>IFERROR(M16/N16-1,"n/a")</f>
        <v>2.4345549738219896</v>
      </c>
      <c r="R16" s="71">
        <f>IFERROR(M16/O16-1,"n/a")</f>
        <v>14.255813953488373</v>
      </c>
      <c r="S16" s="131">
        <f>IFERROR(M16/P16-1,"n/a")</f>
        <v>-7.8651685393258397E-2</v>
      </c>
      <c r="T16" s="75">
        <v>283</v>
      </c>
      <c r="U16" s="191">
        <v>43</v>
      </c>
      <c r="V16" s="192">
        <v>827</v>
      </c>
    </row>
    <row r="17" spans="1:38" ht="14.4">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v>1579986</v>
      </c>
      <c r="N17" s="75">
        <v>342388</v>
      </c>
      <c r="O17" s="75">
        <v>140552</v>
      </c>
      <c r="P17" s="75">
        <v>2230252</v>
      </c>
      <c r="Q17" s="71">
        <f>IFERROR(M17/N17-1,"n/a")</f>
        <v>3.6146068203324884</v>
      </c>
      <c r="R17" s="71">
        <f>IFERROR(M17/O17-1,"n/a")</f>
        <v>10.241291479310149</v>
      </c>
      <c r="S17" s="131">
        <f>IFERROR(M17/P17-1,"n/a")</f>
        <v>-0.2915661548560432</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v>434</v>
      </c>
      <c r="N19" s="75">
        <v>11</v>
      </c>
      <c r="O19" s="75">
        <v>4</v>
      </c>
      <c r="P19" s="75">
        <v>172</v>
      </c>
      <c r="Q19" s="71">
        <f>IFERROR(M19/N19-1,"n/a")</f>
        <v>38.454545454545453</v>
      </c>
      <c r="R19" s="71">
        <f>IFERROR(M19/O19-1,"n/a")</f>
        <v>107.5</v>
      </c>
      <c r="S19" s="131">
        <f>IFERROR(M19/P19-1,"n/a")</f>
        <v>1.5232558139534884</v>
      </c>
      <c r="T19" s="75">
        <v>23</v>
      </c>
      <c r="U19" s="191">
        <v>4</v>
      </c>
      <c r="V19" s="192">
        <v>191</v>
      </c>
    </row>
    <row r="20" spans="1:38" ht="14.4">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v>524520</v>
      </c>
      <c r="N20" s="75">
        <v>3535</v>
      </c>
      <c r="O20" s="75">
        <v>1753</v>
      </c>
      <c r="P20" s="75">
        <v>231541</v>
      </c>
      <c r="Q20" s="71">
        <f>IFERROR(M20/N20-1,"n/a")</f>
        <v>147.37906647807637</v>
      </c>
      <c r="R20" s="71">
        <f>IFERROR(M20/O20-1,"n/a")</f>
        <v>298.21277809469478</v>
      </c>
      <c r="S20" s="131">
        <f>IFERROR(M20/P20-1,"n/a")</f>
        <v>1.2653439347674924</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v>918</v>
      </c>
      <c r="N22" s="75">
        <v>215</v>
      </c>
      <c r="O22" s="75">
        <v>406</v>
      </c>
      <c r="P22" s="75">
        <v>953</v>
      </c>
      <c r="Q22" s="71">
        <f>IFERROR(M22/N22-1,"n/a")</f>
        <v>3.2697674418604654</v>
      </c>
      <c r="R22" s="71">
        <f>IFERROR(M22/O22-1,"n/a")</f>
        <v>1.2610837438423643</v>
      </c>
      <c r="S22" s="131">
        <f>IFERROR(M22/P22-1,"n/a")</f>
        <v>-3.6726128016789095E-2</v>
      </c>
      <c r="T22" s="75">
        <v>411</v>
      </c>
      <c r="U22" s="191">
        <v>406</v>
      </c>
      <c r="V22" s="192">
        <v>1205</v>
      </c>
    </row>
    <row r="23" spans="1:38" ht="14.4">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v>2457197</v>
      </c>
      <c r="N23" s="75">
        <v>324210</v>
      </c>
      <c r="O23" s="75">
        <v>833999</v>
      </c>
      <c r="P23" s="75">
        <v>3141355</v>
      </c>
      <c r="Q23" s="71">
        <f>IFERROR(M23/N23-1,"n/a")</f>
        <v>6.5790290243977667</v>
      </c>
      <c r="R23" s="71">
        <f>IFERROR(M23/O23-1,"n/a")</f>
        <v>1.9462829092121212</v>
      </c>
      <c r="S23" s="131">
        <f>IFERROR(M23/P23-1,"n/a")</f>
        <v>-0.21779073043320474</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45</v>
      </c>
      <c r="G25" s="130">
        <v>16</v>
      </c>
      <c r="H25" s="130">
        <v>8</v>
      </c>
      <c r="I25" s="130">
        <v>64</v>
      </c>
      <c r="J25" s="71">
        <f>IFERROR(F25/G25-1,"n/a")</f>
        <v>1.8125</v>
      </c>
      <c r="K25" s="71">
        <f>IFERROR(F25/H25-1,"n/a")</f>
        <v>4.625</v>
      </c>
      <c r="L25" s="131">
        <f>IFERROR(F25/I25-1,"n/a")</f>
        <v>-0.296875</v>
      </c>
      <c r="M25" s="75">
        <v>267</v>
      </c>
      <c r="N25" s="75">
        <v>87</v>
      </c>
      <c r="O25" s="75">
        <v>24</v>
      </c>
      <c r="P25" s="75">
        <v>308</v>
      </c>
      <c r="Q25" s="71">
        <f>IFERROR(M25/N25-1,"n/a")</f>
        <v>2.0689655172413794</v>
      </c>
      <c r="R25" s="71">
        <f>IFERROR(M25/O25-1,"n/a")</f>
        <v>10.125</v>
      </c>
      <c r="S25" s="131">
        <f>IFERROR(M25/P25-1,"n/a")</f>
        <v>-0.13311688311688308</v>
      </c>
      <c r="T25" s="75">
        <v>107</v>
      </c>
      <c r="U25" s="191">
        <v>32</v>
      </c>
      <c r="V25" s="192">
        <v>372</v>
      </c>
    </row>
    <row r="26" spans="1:38" ht="14.4">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v>483337</v>
      </c>
      <c r="N26" s="75">
        <v>117218</v>
      </c>
      <c r="O26" s="75">
        <v>55662</v>
      </c>
      <c r="P26" s="75">
        <v>818684</v>
      </c>
      <c r="Q26" s="71">
        <f>IFERROR(M26/N26-1,"n/a")</f>
        <v>3.1234025490965553</v>
      </c>
      <c r="R26" s="71">
        <f>IFERROR(M26/O26-1,"n/a")</f>
        <v>7.6834285508964815</v>
      </c>
      <c r="S26" s="131">
        <f>IFERROR(M26/P26-1,"n/a")</f>
        <v>-0.4096171416566099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v>506</v>
      </c>
      <c r="N28" s="75">
        <v>107</v>
      </c>
      <c r="O28" s="75">
        <v>24</v>
      </c>
      <c r="P28" s="75">
        <v>328</v>
      </c>
      <c r="Q28" s="71">
        <f>IFERROR(M28/N28-1,"n/a")</f>
        <v>3.7289719626168223</v>
      </c>
      <c r="R28" s="71">
        <f>IFERROR(M28/O28-1,"n/a")</f>
        <v>20.083333333333332</v>
      </c>
      <c r="S28" s="131">
        <f>IFERROR(M28/P28-1,"n/a")</f>
        <v>0.54268292682926833</v>
      </c>
      <c r="T28" s="75">
        <v>127</v>
      </c>
      <c r="U28" s="191">
        <v>37</v>
      </c>
      <c r="V28" s="192">
        <f>282+81</f>
        <v>363</v>
      </c>
    </row>
    <row r="29" spans="1:38" ht="14.4">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v>832358</v>
      </c>
      <c r="N29" s="75">
        <v>150273</v>
      </c>
      <c r="O29" s="75">
        <v>16312</v>
      </c>
      <c r="P29" s="75">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5"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27</v>
      </c>
      <c r="G9" s="253"/>
      <c r="H9" s="253"/>
      <c r="I9" s="253"/>
      <c r="J9" s="253"/>
      <c r="K9" s="253"/>
      <c r="L9" s="254"/>
      <c r="M9" s="252" t="s">
        <v>28</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53" t="s">
        <v>65</v>
      </c>
      <c r="G9" s="253"/>
      <c r="H9" s="253"/>
      <c r="I9" s="253"/>
      <c r="J9" s="253"/>
      <c r="K9" s="253"/>
      <c r="L9" s="254"/>
      <c r="M9" s="252" t="s">
        <v>66</v>
      </c>
      <c r="N9" s="253"/>
      <c r="O9" s="253"/>
      <c r="P9" s="253"/>
      <c r="Q9" s="253"/>
      <c r="R9" s="253"/>
      <c r="S9" s="254"/>
      <c r="T9" s="252" t="s">
        <v>25</v>
      </c>
      <c r="U9" s="253"/>
      <c r="V9" s="255"/>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61" t="s">
        <v>62</v>
      </c>
      <c r="G9" s="261"/>
      <c r="H9" s="261"/>
      <c r="I9" s="261"/>
      <c r="J9" s="261"/>
      <c r="K9" s="261"/>
      <c r="L9" s="262"/>
      <c r="M9" s="260" t="s">
        <v>63</v>
      </c>
      <c r="N9" s="261"/>
      <c r="O9" s="261"/>
      <c r="P9" s="261"/>
      <c r="Q9" s="261"/>
      <c r="R9" s="261"/>
      <c r="S9" s="262"/>
      <c r="T9" s="260" t="s">
        <v>25</v>
      </c>
      <c r="U9" s="261"/>
      <c r="V9" s="263"/>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64" t="s">
        <v>59</v>
      </c>
      <c r="G6" s="264"/>
      <c r="H6" s="264"/>
      <c r="I6" s="264"/>
      <c r="J6" s="264"/>
      <c r="K6" s="264"/>
      <c r="L6" s="265"/>
      <c r="M6" s="266" t="s">
        <v>60</v>
      </c>
      <c r="N6" s="264"/>
      <c r="O6" s="264"/>
      <c r="P6" s="264"/>
      <c r="Q6" s="264"/>
      <c r="R6" s="264"/>
      <c r="S6" s="265"/>
      <c r="T6" s="266" t="s">
        <v>25</v>
      </c>
      <c r="U6" s="264"/>
      <c r="V6" s="264"/>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64" t="s">
        <v>52</v>
      </c>
      <c r="G6" s="264"/>
      <c r="H6" s="264"/>
      <c r="I6" s="264"/>
      <c r="J6" s="264"/>
      <c r="K6" s="264"/>
      <c r="L6" s="265"/>
      <c r="M6" s="266" t="s">
        <v>53</v>
      </c>
      <c r="N6" s="264"/>
      <c r="O6" s="264"/>
      <c r="P6" s="264"/>
      <c r="Q6" s="264"/>
      <c r="R6" s="264"/>
      <c r="S6" s="265"/>
      <c r="T6" s="266" t="s">
        <v>25</v>
      </c>
      <c r="U6" s="264"/>
      <c r="V6" s="264"/>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67" t="s">
        <v>50</v>
      </c>
      <c r="G6" s="267"/>
      <c r="H6" s="267"/>
      <c r="I6" s="267"/>
      <c r="J6" s="267"/>
      <c r="K6" s="267"/>
      <c r="L6" s="262"/>
      <c r="M6" s="260" t="s">
        <v>51</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7" t="s">
        <v>13</v>
      </c>
      <c r="G6" s="267"/>
      <c r="H6" s="267"/>
      <c r="I6" s="267"/>
      <c r="J6" s="267"/>
      <c r="K6" s="267"/>
      <c r="L6" s="262"/>
      <c r="M6" s="260" t="s">
        <v>14</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7" t="s">
        <v>43</v>
      </c>
      <c r="G6" s="267"/>
      <c r="H6" s="267"/>
      <c r="I6" s="267"/>
      <c r="J6" s="267"/>
      <c r="K6" s="267"/>
      <c r="L6" s="262"/>
      <c r="M6" s="260" t="s">
        <v>44</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67" t="s">
        <v>41</v>
      </c>
      <c r="G6" s="267"/>
      <c r="H6" s="267"/>
      <c r="I6" s="267"/>
      <c r="J6" s="267"/>
      <c r="K6" s="267"/>
      <c r="L6" s="262"/>
      <c r="M6" s="260" t="s">
        <v>41</v>
      </c>
      <c r="N6" s="267"/>
      <c r="O6" s="267"/>
      <c r="P6" s="267"/>
      <c r="Q6" s="267"/>
      <c r="R6" s="267"/>
      <c r="S6" s="262"/>
      <c r="T6" s="260" t="s">
        <v>25</v>
      </c>
      <c r="U6" s="267"/>
      <c r="V6" s="267"/>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39</v>
      </c>
      <c r="G6" s="268"/>
      <c r="H6" s="268"/>
      <c r="I6" s="269"/>
      <c r="J6" s="270"/>
      <c r="K6" s="260" t="s">
        <v>38</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35</v>
      </c>
      <c r="G6" s="268"/>
      <c r="H6" s="268"/>
      <c r="I6" s="269"/>
      <c r="J6" s="270"/>
      <c r="K6" s="260" t="s">
        <v>36</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32</v>
      </c>
      <c r="G6" s="268"/>
      <c r="H6" s="268"/>
      <c r="I6" s="269"/>
      <c r="J6" s="270"/>
      <c r="K6" s="260" t="s">
        <v>33</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60" t="s">
        <v>27</v>
      </c>
      <c r="G6" s="268"/>
      <c r="H6" s="268"/>
      <c r="I6" s="269"/>
      <c r="J6" s="270"/>
      <c r="K6" s="260" t="s">
        <v>28</v>
      </c>
      <c r="L6" s="268"/>
      <c r="M6" s="268"/>
      <c r="N6" s="269"/>
      <c r="O6" s="270"/>
      <c r="P6" s="267" t="s">
        <v>25</v>
      </c>
      <c r="Q6" s="271"/>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BG57"/>
  <sheetViews>
    <sheetView showGridLines="0" zoomScale="90" zoomScaleNormal="90" zoomScalePageLayoutView="40" workbookViewId="0">
      <selection activeCell="AG9" sqref="AG9"/>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10" customWidth="1"/>
    <col min="18" max="18" width="8.6640625" customWidth="1"/>
    <col min="19" max="22" width="10.109375" customWidth="1"/>
    <col min="23" max="23" width="7.6640625" bestFit="1" customWidth="1"/>
    <col min="24" max="30" width="7.6640625" customWidth="1"/>
    <col min="31" max="31" width="8.33203125" style="10" bestFit="1" customWidth="1"/>
    <col min="32" max="32" width="8.33203125" style="10" customWidth="1"/>
    <col min="33" max="33" width="8.33203125" style="10" bestFit="1" customWidth="1"/>
    <col min="34" max="48" width="0" style="10" hidden="1" customWidth="1"/>
    <col min="49" max="59" width="0" hidden="1" customWidth="1"/>
    <col min="60" max="16384" width="9.109375" hidden="1"/>
  </cols>
  <sheetData>
    <row r="1" spans="1:49" ht="14.4">
      <c r="A1" s="10"/>
      <c r="B1" s="10"/>
      <c r="C1" s="10"/>
      <c r="D1" s="10"/>
      <c r="E1" s="10"/>
      <c r="F1" s="204"/>
      <c r="G1" s="204"/>
      <c r="H1" s="204"/>
      <c r="I1" s="204"/>
      <c r="J1" s="204"/>
      <c r="K1" s="204"/>
      <c r="L1" s="204"/>
      <c r="M1" s="204"/>
      <c r="N1" s="204"/>
      <c r="O1" s="204"/>
      <c r="P1" s="204"/>
      <c r="Q1" s="204"/>
      <c r="R1" s="10"/>
      <c r="S1" s="10"/>
      <c r="T1" s="10"/>
      <c r="U1" s="10"/>
      <c r="V1" s="10"/>
      <c r="W1" s="10"/>
      <c r="X1" s="10"/>
      <c r="Y1" s="10"/>
      <c r="Z1" s="10"/>
      <c r="AA1" s="10"/>
      <c r="AB1" s="10"/>
      <c r="AC1" s="10"/>
      <c r="AD1" s="10"/>
    </row>
    <row r="2" spans="1:49" ht="18.600000000000001" thickBot="1">
      <c r="A2" s="10"/>
      <c r="B2" s="211"/>
      <c r="C2" s="28"/>
      <c r="D2" s="28"/>
      <c r="E2" s="28"/>
      <c r="F2" s="212"/>
      <c r="G2" s="212"/>
      <c r="H2" s="212"/>
      <c r="I2" s="212"/>
      <c r="J2" s="212"/>
      <c r="K2" s="212"/>
      <c r="L2" s="212"/>
      <c r="M2" s="212"/>
      <c r="N2" s="212"/>
      <c r="O2" s="212"/>
      <c r="P2" s="212"/>
      <c r="Q2" s="212"/>
      <c r="R2" s="28"/>
      <c r="S2" s="28"/>
      <c r="T2" s="223"/>
      <c r="U2" s="223"/>
      <c r="V2" s="223"/>
      <c r="W2" s="223"/>
      <c r="X2" s="223"/>
      <c r="Y2" s="223"/>
      <c r="Z2" s="223"/>
      <c r="AA2" s="223"/>
      <c r="AB2" s="223"/>
      <c r="AC2" s="223"/>
      <c r="AD2" s="223"/>
    </row>
    <row r="3" spans="1:49" ht="14.4">
      <c r="A3" s="10"/>
      <c r="B3" s="164"/>
      <c r="C3" s="165"/>
      <c r="D3" s="165"/>
      <c r="E3" s="165"/>
      <c r="F3" s="205"/>
      <c r="G3" s="205"/>
      <c r="H3" s="205"/>
      <c r="I3" s="205"/>
      <c r="J3" s="205"/>
      <c r="K3" s="205"/>
      <c r="L3" s="205"/>
      <c r="M3" s="205"/>
      <c r="N3" s="205"/>
      <c r="O3" s="205"/>
      <c r="P3" s="205"/>
      <c r="Q3" s="205"/>
      <c r="R3" s="165"/>
      <c r="S3" s="166"/>
      <c r="T3" s="166"/>
      <c r="U3" s="166"/>
      <c r="V3" s="166"/>
      <c r="W3" s="166"/>
      <c r="X3" s="166"/>
      <c r="Y3" s="166"/>
      <c r="Z3" s="166"/>
      <c r="AA3" s="166"/>
      <c r="AB3" s="166"/>
      <c r="AC3" s="166"/>
      <c r="AD3" s="166"/>
    </row>
    <row r="4" spans="1:49" ht="16.2">
      <c r="A4" s="10"/>
      <c r="B4" s="167" t="s">
        <v>11</v>
      </c>
      <c r="C4" s="168"/>
      <c r="D4" s="165"/>
      <c r="E4" s="169" t="s">
        <v>109</v>
      </c>
      <c r="F4" s="205"/>
      <c r="G4" s="205"/>
      <c r="H4" s="205"/>
      <c r="I4" s="205"/>
      <c r="J4" s="205"/>
      <c r="K4" s="205"/>
      <c r="L4" s="205"/>
      <c r="M4" s="205"/>
      <c r="N4" s="205"/>
      <c r="O4" s="205"/>
      <c r="P4" s="205"/>
      <c r="Q4" s="205"/>
      <c r="R4" s="165"/>
      <c r="S4" s="165"/>
      <c r="T4" s="165"/>
      <c r="U4" s="165"/>
      <c r="V4" s="165"/>
      <c r="W4" s="165"/>
      <c r="X4" s="165"/>
      <c r="Y4" s="165"/>
      <c r="Z4" s="165"/>
      <c r="AA4" s="165"/>
      <c r="AB4" s="165"/>
      <c r="AC4" s="165"/>
      <c r="AD4" s="165"/>
    </row>
    <row r="5" spans="1:49" ht="14.4">
      <c r="A5" s="10"/>
      <c r="B5" s="164"/>
      <c r="C5" s="165"/>
      <c r="D5" s="165"/>
      <c r="E5" s="165"/>
      <c r="F5" s="205"/>
      <c r="G5" s="205"/>
      <c r="H5" s="205"/>
      <c r="I5" s="205"/>
      <c r="J5" s="205"/>
      <c r="K5" s="205"/>
      <c r="L5" s="205"/>
      <c r="M5" s="205"/>
      <c r="N5" s="205"/>
      <c r="O5" s="205"/>
      <c r="P5" s="205"/>
      <c r="Q5" s="205"/>
      <c r="R5" s="165"/>
      <c r="S5" s="165"/>
      <c r="T5" s="165"/>
      <c r="U5" s="165"/>
      <c r="V5" s="165"/>
      <c r="W5" s="165"/>
      <c r="X5" s="165"/>
      <c r="Y5" s="165"/>
      <c r="Z5" s="165"/>
      <c r="AA5" s="165"/>
      <c r="AB5" s="165"/>
      <c r="AC5" s="165"/>
      <c r="AD5" s="165"/>
    </row>
    <row r="6" spans="1:49" ht="14.4">
      <c r="A6" s="10"/>
      <c r="B6" s="170"/>
      <c r="D6" s="165"/>
      <c r="E6" s="165"/>
      <c r="F6" s="205"/>
      <c r="G6" s="205"/>
      <c r="H6" s="205"/>
      <c r="I6" s="205"/>
      <c r="J6" s="205"/>
      <c r="K6" s="205"/>
      <c r="L6" s="205"/>
      <c r="M6" s="205"/>
      <c r="N6" s="205"/>
      <c r="O6" s="205"/>
      <c r="P6" s="205"/>
      <c r="Q6" s="205"/>
      <c r="R6" s="165"/>
      <c r="S6" s="165"/>
      <c r="T6" s="165"/>
      <c r="U6" s="165"/>
      <c r="V6" s="165"/>
      <c r="W6" s="165"/>
      <c r="X6" s="165"/>
      <c r="Y6" s="165"/>
      <c r="Z6" s="165"/>
      <c r="AA6" s="165"/>
      <c r="AB6" s="165"/>
      <c r="AC6" s="165"/>
      <c r="AD6" s="165"/>
    </row>
    <row r="7" spans="1:49" ht="12.75" customHeight="1">
      <c r="A7" s="10"/>
      <c r="B7" s="164"/>
      <c r="C7" s="205"/>
      <c r="D7" s="205"/>
      <c r="E7" s="205"/>
      <c r="F7" s="221">
        <v>2022</v>
      </c>
      <c r="G7" s="221">
        <v>2022</v>
      </c>
      <c r="H7" s="221">
        <v>2022</v>
      </c>
      <c r="I7" s="221">
        <v>2022</v>
      </c>
      <c r="J7" s="221">
        <v>2022</v>
      </c>
      <c r="K7" s="221">
        <v>2022</v>
      </c>
      <c r="L7" s="221">
        <v>2022</v>
      </c>
      <c r="M7" s="221">
        <v>2022</v>
      </c>
      <c r="N7" s="221">
        <v>2022</v>
      </c>
      <c r="O7" s="221">
        <v>2022</v>
      </c>
      <c r="P7" s="221">
        <v>2022</v>
      </c>
      <c r="Q7" s="221">
        <v>2022</v>
      </c>
      <c r="R7" s="221">
        <v>2023</v>
      </c>
      <c r="S7" s="221">
        <v>2023</v>
      </c>
      <c r="T7" s="221">
        <v>2023</v>
      </c>
      <c r="U7" s="221">
        <v>2023</v>
      </c>
      <c r="V7" s="221">
        <v>2023</v>
      </c>
      <c r="W7" s="221">
        <v>2023</v>
      </c>
      <c r="X7" s="221">
        <v>2023</v>
      </c>
      <c r="Y7" s="221">
        <v>2023</v>
      </c>
      <c r="Z7" s="221">
        <v>2023</v>
      </c>
      <c r="AA7" s="221">
        <v>2023</v>
      </c>
      <c r="AB7" s="221">
        <v>2023</v>
      </c>
      <c r="AC7" s="221">
        <v>2023</v>
      </c>
      <c r="AD7" s="221">
        <v>2024</v>
      </c>
      <c r="AE7" s="221">
        <v>2024</v>
      </c>
      <c r="AF7" s="221">
        <v>2024</v>
      </c>
      <c r="AG7" s="221">
        <v>2024</v>
      </c>
      <c r="AH7" s="221">
        <v>2023</v>
      </c>
      <c r="AW7" s="10"/>
    </row>
    <row r="8" spans="1:49" s="125" customFormat="1" ht="14.4">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s="206" t="s">
        <v>41</v>
      </c>
      <c r="S8" s="206" t="s">
        <v>43</v>
      </c>
      <c r="T8" s="206" t="s">
        <v>13</v>
      </c>
      <c r="U8" s="206" t="s">
        <v>50</v>
      </c>
      <c r="V8" s="206" t="s">
        <v>52</v>
      </c>
      <c r="W8" s="206" t="s">
        <v>59</v>
      </c>
      <c r="X8" s="206" t="s">
        <v>62</v>
      </c>
      <c r="Y8" s="206" t="s">
        <v>65</v>
      </c>
      <c r="Z8" s="206" t="s">
        <v>27</v>
      </c>
      <c r="AA8" s="206" t="s">
        <v>32</v>
      </c>
      <c r="AB8" s="206" t="s">
        <v>35</v>
      </c>
      <c r="AC8" s="246" t="s">
        <v>39</v>
      </c>
      <c r="AD8" s="246" t="s">
        <v>41</v>
      </c>
      <c r="AE8" s="246" t="s">
        <v>43</v>
      </c>
      <c r="AF8" s="246" t="s">
        <v>13</v>
      </c>
      <c r="AG8" s="246" t="s">
        <v>50</v>
      </c>
      <c r="AH8" s="206" t="s">
        <v>35</v>
      </c>
      <c r="AI8" s="124"/>
      <c r="AJ8" s="124"/>
      <c r="AK8" s="124"/>
      <c r="AL8" s="124"/>
      <c r="AM8" s="124"/>
      <c r="AN8" s="124"/>
      <c r="AO8" s="124"/>
      <c r="AP8" s="124"/>
      <c r="AQ8" s="124"/>
      <c r="AR8" s="124"/>
      <c r="AS8" s="124"/>
      <c r="AT8" s="124"/>
      <c r="AU8" s="124"/>
      <c r="AV8" s="124"/>
      <c r="AW8" s="124"/>
    </row>
    <row r="9" spans="1:49"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v>0.97759515227240656</v>
      </c>
      <c r="R9" s="222">
        <v>0.99686465614917141</v>
      </c>
      <c r="S9" s="222">
        <v>1.032</v>
      </c>
      <c r="T9" s="222">
        <v>1.0449999999999999</v>
      </c>
      <c r="U9" s="222">
        <v>1.0569999999999999</v>
      </c>
      <c r="V9" s="222">
        <v>0.98</v>
      </c>
      <c r="W9" s="222">
        <v>1.0900000000000001</v>
      </c>
      <c r="X9" s="222">
        <v>1.1599999999999999</v>
      </c>
      <c r="Y9" s="222">
        <v>1.1499999999999999</v>
      </c>
      <c r="Z9" s="222">
        <v>1.05</v>
      </c>
      <c r="AA9" s="222">
        <v>1.18</v>
      </c>
      <c r="AB9" s="222">
        <v>0.99</v>
      </c>
      <c r="AC9" s="247">
        <v>1.05</v>
      </c>
      <c r="AD9" s="247">
        <v>1.07</v>
      </c>
      <c r="AE9" s="247">
        <v>1.1000000000000001</v>
      </c>
      <c r="AF9" s="247">
        <v>1.1000000000000001</v>
      </c>
      <c r="AG9" s="247">
        <v>1.1000000000000001</v>
      </c>
      <c r="AH9" s="222">
        <v>0.99</v>
      </c>
      <c r="AW9" s="10"/>
    </row>
    <row r="10" spans="1:49" ht="23.4" customHeight="1">
      <c r="A10" s="10"/>
      <c r="B10" s="173"/>
      <c r="C10" s="213"/>
      <c r="D10" s="214"/>
      <c r="E10" s="214"/>
      <c r="F10" s="215"/>
      <c r="G10" s="215"/>
      <c r="H10" s="215"/>
      <c r="I10" s="215"/>
      <c r="J10" s="215"/>
      <c r="K10" s="215"/>
      <c r="L10" s="215"/>
      <c r="M10" s="215"/>
      <c r="N10" s="215"/>
      <c r="O10" s="215"/>
      <c r="P10" s="215"/>
      <c r="Q10" s="215"/>
    </row>
    <row r="11" spans="1:49" ht="20.25" customHeight="1">
      <c r="A11" s="10"/>
      <c r="B11" s="10"/>
      <c r="C11" s="216" t="s">
        <v>71</v>
      </c>
      <c r="D11" s="10"/>
      <c r="E11" s="10"/>
      <c r="O11" s="204"/>
      <c r="P11" s="204"/>
      <c r="Q11" s="204"/>
      <c r="R11" s="10"/>
    </row>
    <row r="12" spans="1:49" ht="18" customHeight="1">
      <c r="A12" s="10"/>
      <c r="B12" s="10"/>
      <c r="C12" s="216" t="s">
        <v>72</v>
      </c>
      <c r="D12" s="10"/>
      <c r="E12" s="10"/>
      <c r="O12" s="204"/>
      <c r="P12" s="204"/>
      <c r="Q12" s="204"/>
      <c r="R12" s="10"/>
    </row>
    <row r="13" spans="1:49" ht="26.7" hidden="1" customHeight="1"/>
    <row r="14" spans="1:49" ht="26.4" hidden="1" customHeight="1"/>
    <row r="15" spans="1:49" ht="26.4" hidden="1" customHeight="1"/>
    <row r="16" spans="1:49"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11.4" hidden="1" customHeight="1"/>
    <row r="39" ht="9" hidden="1" customHeight="1"/>
    <row r="40" ht="17.399999999999999"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tabSelected="1" topLeftCell="A4" zoomScaleNormal="100" workbookViewId="0">
      <selection activeCell="AF10" sqref="AF10"/>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45458</v>
      </c>
      <c r="AG3" s="166"/>
      <c r="AH3" s="10"/>
    </row>
    <row r="4" spans="1:34" ht="16.2">
      <c r="A4" s="10"/>
      <c r="B4" s="167" t="s">
        <v>11</v>
      </c>
      <c r="C4" s="168"/>
      <c r="D4" s="205"/>
      <c r="E4" s="234" t="s">
        <v>116</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52</v>
      </c>
      <c r="G9" s="250"/>
      <c r="H9" s="250"/>
      <c r="I9" s="250"/>
      <c r="J9" s="250"/>
      <c r="K9" s="250"/>
      <c r="L9" s="250"/>
      <c r="M9" s="250"/>
      <c r="N9" s="250"/>
      <c r="O9" s="250"/>
      <c r="P9" s="251"/>
      <c r="Q9" s="252" t="s">
        <v>53</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160</v>
      </c>
      <c r="G13" s="130">
        <v>99</v>
      </c>
      <c r="H13" s="130">
        <v>83</v>
      </c>
      <c r="I13" s="130">
        <v>0</v>
      </c>
      <c r="J13" s="130">
        <v>0</v>
      </c>
      <c r="K13" s="130">
        <v>90</v>
      </c>
      <c r="L13" s="71">
        <f>IFERROR(F13/G13-1,"n/a")</f>
        <v>0.61616161616161613</v>
      </c>
      <c r="M13" s="71">
        <f>IFERROR(F13/H13-1,"n/a")</f>
        <v>0.92771084337349397</v>
      </c>
      <c r="N13" s="71" t="str">
        <f>IFERROR(F13/I13-1,"n/a")</f>
        <v>n/a</v>
      </c>
      <c r="O13" s="71" t="str">
        <f>IFERROR(F13/J13-1,"n/a")</f>
        <v>n/a</v>
      </c>
      <c r="P13" s="131">
        <f>IFERROR(F13/K13-1,"n/a")</f>
        <v>0.77777777777777768</v>
      </c>
      <c r="Q13" s="75">
        <f>'[3]Apr-24'!Q13+F13</f>
        <v>1049</v>
      </c>
      <c r="R13" s="75">
        <f>'[3]Apr-24'!R13+G13</f>
        <v>758</v>
      </c>
      <c r="S13" s="75">
        <f>'[3]Apr-24'!S13+H13</f>
        <v>749</v>
      </c>
      <c r="T13" s="75">
        <f>'[3]Apr-24'!T13+I13</f>
        <v>0</v>
      </c>
      <c r="U13" s="75">
        <f>'[3]Apr-24'!U13+J13</f>
        <v>551</v>
      </c>
      <c r="V13" s="75">
        <f>'[3]Apr-24'!V13+K13</f>
        <v>735</v>
      </c>
      <c r="W13" s="71">
        <f>IFERROR(Q13/R13-1,"n/a")</f>
        <v>0.38390501319261205</v>
      </c>
      <c r="X13" s="71">
        <f>IFERROR(Q13/S13-1,"n/a")</f>
        <v>0.4005340453938584</v>
      </c>
      <c r="Y13" s="71" t="str">
        <f>IFERROR(Q13/T13-1,"n/a")</f>
        <v>n/a</v>
      </c>
      <c r="Z13" s="71">
        <f>IFERROR(Q13/U13-1,"n/a")</f>
        <v>0.90381125226860259</v>
      </c>
      <c r="AA13" s="131">
        <f>IFERROR(Q13/V13-1,"n/a")</f>
        <v>0.42721088435374144</v>
      </c>
      <c r="AB13" s="75">
        <v>1630</v>
      </c>
      <c r="AC13" s="75">
        <v>1486</v>
      </c>
      <c r="AD13" s="75">
        <v>522</v>
      </c>
      <c r="AE13" s="75">
        <v>551</v>
      </c>
      <c r="AF13" s="231">
        <v>1591</v>
      </c>
      <c r="AG13" s="224"/>
      <c r="AH13" s="224"/>
    </row>
    <row r="14" spans="1:34" s="225" customFormat="1" ht="10.8">
      <c r="A14" s="224"/>
      <c r="B14" s="229"/>
      <c r="C14" s="190"/>
      <c r="D14" s="168" t="s">
        <v>20</v>
      </c>
      <c r="E14" s="189"/>
      <c r="F14" s="130">
        <v>572153</v>
      </c>
      <c r="G14" s="130">
        <v>353242</v>
      </c>
      <c r="H14" s="130">
        <v>234968</v>
      </c>
      <c r="I14" s="130">
        <v>0</v>
      </c>
      <c r="J14" s="130">
        <v>0</v>
      </c>
      <c r="K14" s="130">
        <v>303053</v>
      </c>
      <c r="L14" s="71">
        <f>IFERROR(F14/G14-1,"n/a")</f>
        <v>0.61971962563908023</v>
      </c>
      <c r="M14" s="71">
        <f>IFERROR(F14/H14-1,"n/a")</f>
        <v>1.4350251949201591</v>
      </c>
      <c r="N14" s="71" t="str">
        <f>IFERROR(F14/I14-1,"n/a")</f>
        <v>n/a</v>
      </c>
      <c r="O14" s="71" t="str">
        <f>IFERROR(F14/J14-1,"n/a")</f>
        <v>n/a</v>
      </c>
      <c r="P14" s="131">
        <f>IFERROR(F14/K14-1,"n/a")</f>
        <v>0.88796349153448406</v>
      </c>
      <c r="Q14" s="75">
        <f>'[3]Apr-24'!Q14+F14</f>
        <v>3381506</v>
      </c>
      <c r="R14" s="75">
        <f>'[3]Apr-24'!R14+G14</f>
        <v>2341177</v>
      </c>
      <c r="S14" s="75">
        <f>'[3]Apr-24'!S14+H14</f>
        <v>1292414</v>
      </c>
      <c r="T14" s="75">
        <f>'[3]Apr-24'!T14+I14</f>
        <v>0</v>
      </c>
      <c r="U14" s="75">
        <f>'[3]Apr-24'!U14+J14</f>
        <v>1092884</v>
      </c>
      <c r="V14" s="75">
        <f>'[3]Apr-24'!V14+K14</f>
        <v>2148202</v>
      </c>
      <c r="W14" s="71">
        <f>IFERROR(Q14/R14-1,"n/a")</f>
        <v>0.44436153268206557</v>
      </c>
      <c r="X14" s="71">
        <f>IFERROR(Q14/S14-1,"n/a")</f>
        <v>1.6164263154066729</v>
      </c>
      <c r="Y14" s="71" t="str">
        <f>IFERROR(Q14/T14-1,"n/a")</f>
        <v>n/a</v>
      </c>
      <c r="Z14" s="71">
        <f>IFERROR(Q14/U14-1,"n/a")</f>
        <v>2.0941124584127868</v>
      </c>
      <c r="AA14" s="131">
        <f>IFERROR(Q14/V14-1,"n/a")</f>
        <v>0.57410988352119596</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92</v>
      </c>
      <c r="G16" s="130">
        <v>70</v>
      </c>
      <c r="H16" s="130">
        <v>71</v>
      </c>
      <c r="I16" s="130">
        <v>17</v>
      </c>
      <c r="J16" s="130">
        <v>0</v>
      </c>
      <c r="K16" s="130">
        <v>71</v>
      </c>
      <c r="L16" s="71">
        <f>IFERROR(F16/G16-1,"n/a")</f>
        <v>0.31428571428571428</v>
      </c>
      <c r="M16" s="71">
        <f>IFERROR(F16/H16-1,"n/a")</f>
        <v>0.29577464788732399</v>
      </c>
      <c r="N16" s="71">
        <f>IFERROR(F16/I16-1,"n/a")</f>
        <v>4.4117647058823533</v>
      </c>
      <c r="O16" s="71" t="str">
        <f>IFERROR(F16/J16-1,"n/a")</f>
        <v>n/a</v>
      </c>
      <c r="P16" s="131">
        <f>IFERROR(F16/K16-1,"n/a")</f>
        <v>0.29577464788732399</v>
      </c>
      <c r="Q16" s="75">
        <f>'[3]Apr-24'!Q16+F16</f>
        <v>179</v>
      </c>
      <c r="R16" s="75">
        <f>'[3]Apr-24'!R16+G16</f>
        <v>143</v>
      </c>
      <c r="S16" s="75">
        <f>'[3]Apr-24'!S16+H16</f>
        <v>163</v>
      </c>
      <c r="T16" s="75">
        <f>'[3]Apr-24'!T16+I16</f>
        <v>34</v>
      </c>
      <c r="U16" s="75">
        <f>'[3]Apr-24'!U16+J16</f>
        <v>10</v>
      </c>
      <c r="V16" s="75">
        <f>'[3]Apr-24'!V16+K16</f>
        <v>145</v>
      </c>
      <c r="W16" s="71">
        <f>IFERROR(Q16/R16-1,"n/a")</f>
        <v>0.25174825174825166</v>
      </c>
      <c r="X16" s="71">
        <f>IFERROR(Q16/S16-1,"n/a")</f>
        <v>9.8159509202454087E-2</v>
      </c>
      <c r="Y16" s="71">
        <f>IFERROR(Q16/T16-1,"n/a")</f>
        <v>4.2647058823529411</v>
      </c>
      <c r="Z16" s="71">
        <f>IFERROR(Q16/U16-1,"n/a")</f>
        <v>16.899999999999999</v>
      </c>
      <c r="AA16" s="131">
        <f>IFERROR(Q16/V16-1,"n/a")</f>
        <v>0.23448275862068968</v>
      </c>
      <c r="AB16" s="75">
        <v>575</v>
      </c>
      <c r="AC16" s="75">
        <v>572</v>
      </c>
      <c r="AD16" s="75">
        <v>202</v>
      </c>
      <c r="AE16" s="75">
        <v>54</v>
      </c>
      <c r="AF16" s="231">
        <v>586</v>
      </c>
      <c r="AG16" s="224"/>
      <c r="AH16" s="224"/>
    </row>
    <row r="17" spans="1:34" s="225" customFormat="1" ht="10.8">
      <c r="A17" s="224"/>
      <c r="B17" s="229"/>
      <c r="C17" s="190"/>
      <c r="D17" s="168" t="s">
        <v>20</v>
      </c>
      <c r="E17" s="189"/>
      <c r="F17" s="130">
        <v>195939</v>
      </c>
      <c r="G17" s="130">
        <v>161083</v>
      </c>
      <c r="H17" s="130">
        <v>82038</v>
      </c>
      <c r="I17" s="130">
        <v>24481</v>
      </c>
      <c r="J17" s="130">
        <v>0</v>
      </c>
      <c r="K17" s="130">
        <v>165399</v>
      </c>
      <c r="L17" s="71">
        <f>IFERROR(F17/G17-1,"n/a")</f>
        <v>0.21638534171824464</v>
      </c>
      <c r="M17" s="71">
        <f>IFERROR(F17/H17-1,"n/a")</f>
        <v>1.3883931836466026</v>
      </c>
      <c r="N17" s="71">
        <f>IFERROR(F17/I17-1,"n/a")</f>
        <v>7.0037171684163226</v>
      </c>
      <c r="O17" s="71" t="str">
        <f>IFERROR(F17/J17-1,"n/a")</f>
        <v>n/a</v>
      </c>
      <c r="P17" s="131">
        <f>IFERROR(F17/K17-1,"n/a")</f>
        <v>0.18464440534706972</v>
      </c>
      <c r="Q17" s="75">
        <f>'[3]Apr-24'!Q17+F17</f>
        <v>448592</v>
      </c>
      <c r="R17" s="75">
        <f>'[3]Apr-24'!R17+G17</f>
        <v>351486</v>
      </c>
      <c r="S17" s="75">
        <f>'[3]Apr-24'!S17+H17</f>
        <v>178913</v>
      </c>
      <c r="T17" s="75">
        <f>'[3]Apr-24'!T17+I17</f>
        <v>40586</v>
      </c>
      <c r="U17" s="75">
        <f>'[3]Apr-24'!U17+J17</f>
        <v>41113</v>
      </c>
      <c r="V17" s="75">
        <f>'[3]Apr-24'!V17+K17</f>
        <v>393104</v>
      </c>
      <c r="W17" s="71">
        <f>IFERROR(Q17/R17-1,"n/a")</f>
        <v>0.27627273917026574</v>
      </c>
      <c r="X17" s="71">
        <f>IFERROR(Q17/S17-1,"n/a")</f>
        <v>1.5073191998345563</v>
      </c>
      <c r="Y17" s="71">
        <f>IFERROR(Q17/T17-1,"n/a")</f>
        <v>10.05287537574533</v>
      </c>
      <c r="Z17" s="71">
        <f>IFERROR(Q17/U17-1,"n/a")</f>
        <v>9.9111959720769587</v>
      </c>
      <c r="AA17" s="131">
        <f>IFERROR(Q17/V17-1,"n/a")</f>
        <v>0.14115348610037048</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91</v>
      </c>
      <c r="G19" s="130">
        <v>99</v>
      </c>
      <c r="H19" s="130">
        <v>91</v>
      </c>
      <c r="I19" s="130">
        <v>1</v>
      </c>
      <c r="J19" s="130">
        <v>0</v>
      </c>
      <c r="K19" s="130">
        <v>37</v>
      </c>
      <c r="L19" s="71">
        <f>IFERROR(F19/G19-1,"n/a")</f>
        <v>-8.0808080808080773E-2</v>
      </c>
      <c r="M19" s="71">
        <f>IFERROR(F19/H19-1,"n/a")</f>
        <v>0</v>
      </c>
      <c r="N19" s="71">
        <f>IFERROR(F19/I19-1,"n/a")</f>
        <v>90</v>
      </c>
      <c r="O19" s="71" t="str">
        <f>IFERROR(F19/J19-1,"n/a")</f>
        <v>n/a</v>
      </c>
      <c r="P19" s="131">
        <f>IFERROR(F19/K19-1,"n/a")</f>
        <v>1.4594594594594597</v>
      </c>
      <c r="Q19" s="75">
        <f>'[3]Apr-24'!Q19+F19</f>
        <v>170</v>
      </c>
      <c r="R19" s="75">
        <f>'[3]Apr-24'!R19+G19</f>
        <v>169</v>
      </c>
      <c r="S19" s="75">
        <f>'[3]Apr-24'!S19+H19</f>
        <v>138</v>
      </c>
      <c r="T19" s="75">
        <f>'[3]Apr-24'!T19+I19</f>
        <v>3</v>
      </c>
      <c r="U19" s="75">
        <f>'[3]Apr-24'!U19+J19</f>
        <v>3</v>
      </c>
      <c r="V19" s="75">
        <f>'[3]Apr-24'!V19+K19</f>
        <v>64</v>
      </c>
      <c r="W19" s="71">
        <f>IFERROR(Q19/R19-1,"n/a")</f>
        <v>5.9171597633136397E-3</v>
      </c>
      <c r="X19" s="71">
        <f>IFERROR(Q19/S19-1,"n/a")</f>
        <v>0.23188405797101441</v>
      </c>
      <c r="Y19" s="71">
        <f>IFERROR(Q19/T19-1,"n/a")</f>
        <v>55.666666666666664</v>
      </c>
      <c r="Z19" s="71">
        <f>IFERROR(Q19/U19-1,"n/a")</f>
        <v>55.666666666666664</v>
      </c>
      <c r="AA19" s="131">
        <f>IFERROR(Q19/V19-1,"n/a")</f>
        <v>1.65625</v>
      </c>
      <c r="AB19" s="75">
        <v>708</v>
      </c>
      <c r="AC19" s="75">
        <v>658</v>
      </c>
      <c r="AD19" s="75">
        <v>47</v>
      </c>
      <c r="AE19" s="75">
        <v>9</v>
      </c>
      <c r="AF19" s="231">
        <v>290</v>
      </c>
      <c r="AG19" s="224"/>
      <c r="AH19" s="224"/>
    </row>
    <row r="20" spans="1:34" s="225" customFormat="1" ht="10.8">
      <c r="A20" s="224"/>
      <c r="B20" s="229"/>
      <c r="C20" s="190"/>
      <c r="D20" s="168" t="s">
        <v>20</v>
      </c>
      <c r="E20" s="189"/>
      <c r="F20" s="130">
        <v>156895</v>
      </c>
      <c r="G20" s="130">
        <v>137318</v>
      </c>
      <c r="H20" s="130">
        <v>88575</v>
      </c>
      <c r="I20" s="130">
        <v>0</v>
      </c>
      <c r="J20" s="130">
        <v>0</v>
      </c>
      <c r="K20" s="130">
        <v>66376</v>
      </c>
      <c r="L20" s="71">
        <f>IFERROR(F20/G20-1,"n/a")</f>
        <v>0.14256688853609867</v>
      </c>
      <c r="M20" s="71">
        <f>IFERROR(F20/H20-1,"n/a")</f>
        <v>0.7713237369460908</v>
      </c>
      <c r="N20" s="71" t="str">
        <f>IFERROR(F20/I20-1,"n/a")</f>
        <v>n/a</v>
      </c>
      <c r="O20" s="71" t="str">
        <f>IFERROR(F20/J20-1,"n/a")</f>
        <v>n/a</v>
      </c>
      <c r="P20" s="131">
        <f>IFERROR(F20/K20-1,"n/a")</f>
        <v>1.3637308665782815</v>
      </c>
      <c r="Q20" s="75">
        <f>'[3]Apr-24'!Q20+F20</f>
        <v>272491</v>
      </c>
      <c r="R20" s="75">
        <f>'[3]Apr-24'!R20+G20</f>
        <v>224466</v>
      </c>
      <c r="S20" s="75">
        <f>'[3]Apr-24'!S20+H20</f>
        <v>124236</v>
      </c>
      <c r="T20" s="75">
        <f>'[3]Apr-24'!T20+I20</f>
        <v>0</v>
      </c>
      <c r="U20" s="75">
        <f>'[3]Apr-24'!U20+J20</f>
        <v>1753</v>
      </c>
      <c r="V20" s="75">
        <f>'[3]Apr-24'!V20+K20</f>
        <v>108923</v>
      </c>
      <c r="W20" s="71">
        <f>IFERROR(Q20/R20-1,"n/a")</f>
        <v>0.2139522243903309</v>
      </c>
      <c r="X20" s="71">
        <f>IFERROR(Q20/S20-1,"n/a")</f>
        <v>1.1933336553012008</v>
      </c>
      <c r="Y20" s="71" t="str">
        <f>IFERROR(Q20/T20-1,"n/a")</f>
        <v>n/a</v>
      </c>
      <c r="Z20" s="71">
        <f>IFERROR(Q20/U20-1,"n/a")</f>
        <v>154.44266970907017</v>
      </c>
      <c r="AA20" s="131">
        <f>IFERROR(Q20/V20-1,"n/a")</f>
        <v>1.5016846763309859</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148</v>
      </c>
      <c r="G22" s="130">
        <v>159</v>
      </c>
      <c r="H22" s="130">
        <v>107</v>
      </c>
      <c r="I22" s="130">
        <v>0</v>
      </c>
      <c r="J22" s="130">
        <v>0</v>
      </c>
      <c r="K22" s="130">
        <v>113</v>
      </c>
      <c r="L22" s="71">
        <f>IFERROR(F22/G22-1,"n/a")</f>
        <v>-6.9182389937106903E-2</v>
      </c>
      <c r="M22" s="71">
        <f>IFERROR(F22/H22-1,"n/a")</f>
        <v>0.38317757009345788</v>
      </c>
      <c r="N22" s="71" t="str">
        <f>IFERROR(F22/I22-1,"n/a")</f>
        <v>n/a</v>
      </c>
      <c r="O22" s="71" t="str">
        <f>IFERROR(F22/J22-1,"n/a")</f>
        <v>n/a</v>
      </c>
      <c r="P22" s="131">
        <f>IFERROR(F22/K22-1,"n/a")</f>
        <v>0.30973451327433632</v>
      </c>
      <c r="Q22" s="75">
        <f>'[3]Apr-24'!Q22+F22</f>
        <v>600</v>
      </c>
      <c r="R22" s="75">
        <f>'[3]Apr-24'!R22+G22</f>
        <v>608</v>
      </c>
      <c r="S22" s="75">
        <f>'[3]Apr-24'!S22+H22</f>
        <v>260</v>
      </c>
      <c r="T22" s="75">
        <f>'[3]Apr-24'!T22+I22</f>
        <v>0</v>
      </c>
      <c r="U22" s="75">
        <f>'[3]Apr-24'!U22+J22</f>
        <v>43</v>
      </c>
      <c r="V22" s="75">
        <f>'[3]Apr-24'!V22+K22</f>
        <v>292</v>
      </c>
      <c r="W22" s="71">
        <f>IFERROR(Q22/R22-1,"n/a")</f>
        <v>-1.3157894736842146E-2</v>
      </c>
      <c r="X22" s="71">
        <f>IFERROR(Q22/S22-1,"n/a")</f>
        <v>1.3076923076923075</v>
      </c>
      <c r="Y22" s="71" t="str">
        <f>IFERROR(Q22/T22-1,"n/a")</f>
        <v>n/a</v>
      </c>
      <c r="Z22" s="71">
        <f>IFERROR(Q22/U22-1,"n/a")</f>
        <v>12.953488372093023</v>
      </c>
      <c r="AA22" s="131">
        <f>IFERROR(Q22/V22-1,"n/a")</f>
        <v>1.0547945205479454</v>
      </c>
      <c r="AB22" s="75">
        <v>1500</v>
      </c>
      <c r="AC22" s="75">
        <v>895</v>
      </c>
      <c r="AD22" s="75">
        <v>283</v>
      </c>
      <c r="AE22" s="75">
        <v>43</v>
      </c>
      <c r="AF22" s="231">
        <v>827</v>
      </c>
      <c r="AG22" s="224"/>
      <c r="AH22" s="224"/>
    </row>
    <row r="23" spans="1:34" s="225" customFormat="1" ht="10.8">
      <c r="A23" s="224"/>
      <c r="B23" s="229"/>
      <c r="C23" s="190"/>
      <c r="D23" s="168" t="s">
        <v>20</v>
      </c>
      <c r="E23" s="189"/>
      <c r="F23" s="130">
        <v>429131</v>
      </c>
      <c r="G23" s="130">
        <v>390316</v>
      </c>
      <c r="H23" s="130">
        <v>173929</v>
      </c>
      <c r="I23" s="130">
        <v>0</v>
      </c>
      <c r="J23" s="130">
        <v>0</v>
      </c>
      <c r="K23" s="130">
        <v>300445</v>
      </c>
      <c r="L23" s="71">
        <f>IFERROR(F23/G23-1,"n/a")</f>
        <v>9.9445065024236667E-2</v>
      </c>
      <c r="M23" s="71">
        <f>IFERROR(F23/H23-1,"n/a")</f>
        <v>1.4672768773465035</v>
      </c>
      <c r="N23" s="71" t="str">
        <f>IFERROR(F23/I23-1,"n/a")</f>
        <v>n/a</v>
      </c>
      <c r="O23" s="71" t="str">
        <f>IFERROR(F23/J23-1,"n/a")</f>
        <v>n/a</v>
      </c>
      <c r="P23" s="131">
        <f>IFERROR(F23/K23-1,"n/a")</f>
        <v>0.42831799497412182</v>
      </c>
      <c r="Q23" s="75">
        <f>'[3]Apr-24'!Q23+F23</f>
        <v>1773821</v>
      </c>
      <c r="R23" s="75">
        <f>'[3]Apr-24'!R23+G23</f>
        <v>1579293</v>
      </c>
      <c r="S23" s="75">
        <f>'[3]Apr-24'!S23+H23</f>
        <v>358192</v>
      </c>
      <c r="T23" s="75">
        <f>'[3]Apr-24'!T23+I23</f>
        <v>0</v>
      </c>
      <c r="U23" s="75">
        <f>'[3]Apr-24'!U23+J23</f>
        <v>140552</v>
      </c>
      <c r="V23" s="75">
        <f>'[3]Apr-24'!V23+K23</f>
        <v>765085</v>
      </c>
      <c r="W23" s="71">
        <f>IFERROR(Q23/R23-1,"n/a")</f>
        <v>0.12317410385533267</v>
      </c>
      <c r="X23" s="71">
        <f>IFERROR(Q23/S23-1,"n/a")</f>
        <v>3.9521513601643807</v>
      </c>
      <c r="Y23" s="71" t="str">
        <f>IFERROR(Q23/T23-1,"n/a")</f>
        <v>n/a</v>
      </c>
      <c r="Z23" s="71">
        <f>IFERROR(Q23/U23-1,"n/a")</f>
        <v>11.620389606693609</v>
      </c>
      <c r="AA23" s="131">
        <f>IFERROR(Q23/V23-1,"n/a")</f>
        <v>1.3184626544763001</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2</v>
      </c>
      <c r="G25" s="130">
        <v>3</v>
      </c>
      <c r="H25" s="130">
        <v>0</v>
      </c>
      <c r="I25" s="130">
        <v>0</v>
      </c>
      <c r="J25" s="130">
        <v>0</v>
      </c>
      <c r="K25" s="130">
        <v>2</v>
      </c>
      <c r="L25" s="71">
        <f>IFERROR(F25/G25-1,"n/a")</f>
        <v>-0.33333333333333337</v>
      </c>
      <c r="M25" s="71" t="str">
        <f>IFERROR(F25/H25-1,"n/a")</f>
        <v>n/a</v>
      </c>
      <c r="N25" s="71" t="str">
        <f>IFERROR(F25/I25-1,"n/a")</f>
        <v>n/a</v>
      </c>
      <c r="O25" s="71" t="str">
        <f>IFERROR(F25/J25-1,"n/a")</f>
        <v>n/a</v>
      </c>
      <c r="P25" s="131">
        <f>IFERROR(F25/K25-1,"n/a")</f>
        <v>0</v>
      </c>
      <c r="Q25" s="75">
        <f>'[3]Apr-24'!Q25+F25</f>
        <v>3</v>
      </c>
      <c r="R25" s="75">
        <f>'[3]Apr-24'!R25+G25</f>
        <v>4</v>
      </c>
      <c r="S25" s="75">
        <f>'[3]Apr-24'!S25+H25</f>
        <v>1</v>
      </c>
      <c r="T25" s="75">
        <f>'[3]Apr-24'!T25+I25</f>
        <v>0</v>
      </c>
      <c r="U25" s="75">
        <f>'[3]Apr-24'!U25+J25</f>
        <v>0</v>
      </c>
      <c r="V25" s="75">
        <f>'[3]Apr-24'!V25+K25</f>
        <v>3</v>
      </c>
      <c r="W25" s="71">
        <f>IFERROR(Q25/R25-1,"n/a")</f>
        <v>-0.25</v>
      </c>
      <c r="X25" s="71">
        <f>IFERROR(Q25/S25-1,"n/a")</f>
        <v>2</v>
      </c>
      <c r="Y25" s="71" t="str">
        <f>IFERROR(Q25/T25-1,"n/a")</f>
        <v>n/a</v>
      </c>
      <c r="Z25" s="71" t="str">
        <f>IFERROR(Q25/U25-1,"n/a")</f>
        <v>n/a</v>
      </c>
      <c r="AA25" s="131">
        <f>IFERROR(Q25/V25-1,"n/a")</f>
        <v>0</v>
      </c>
      <c r="AB25" s="75">
        <v>21</v>
      </c>
      <c r="AC25" s="75">
        <v>9</v>
      </c>
      <c r="AD25" s="75">
        <v>0</v>
      </c>
      <c r="AE25" s="75">
        <v>0</v>
      </c>
      <c r="AF25" s="231">
        <v>16</v>
      </c>
      <c r="AG25" s="224"/>
      <c r="AH25" s="224"/>
    </row>
    <row r="26" spans="1:34" s="225" customFormat="1" ht="10.8">
      <c r="A26" s="224"/>
      <c r="B26" s="229"/>
      <c r="C26" s="190"/>
      <c r="D26" s="168" t="s">
        <v>20</v>
      </c>
      <c r="E26" s="189"/>
      <c r="F26" s="130">
        <v>8306</v>
      </c>
      <c r="G26" s="130">
        <v>2124</v>
      </c>
      <c r="H26" s="130">
        <v>0</v>
      </c>
      <c r="I26" s="130">
        <v>0</v>
      </c>
      <c r="J26" s="130">
        <v>0</v>
      </c>
      <c r="K26" s="130">
        <v>2351</v>
      </c>
      <c r="L26" s="71">
        <f>IFERROR(F26/G26-1,"n/a")</f>
        <v>2.9105461393596985</v>
      </c>
      <c r="M26" s="71" t="str">
        <f>IFERROR(F26/H26-1,"n/a")</f>
        <v>n/a</v>
      </c>
      <c r="N26" s="71" t="str">
        <f>IFERROR(F26/I26-1,"n/a")</f>
        <v>n/a</v>
      </c>
      <c r="O26" s="71" t="str">
        <f>IFERROR(F26/J26-1,"n/a")</f>
        <v>n/a</v>
      </c>
      <c r="P26" s="131">
        <f>IFERROR(F26/K26-1,"n/a")</f>
        <v>2.5329646958740963</v>
      </c>
      <c r="Q26" s="75">
        <f>'[3]Apr-24'!Q26+F26</f>
        <v>12437</v>
      </c>
      <c r="R26" s="75">
        <f>'[3]Apr-24'!R26+G26</f>
        <v>4382</v>
      </c>
      <c r="S26" s="75">
        <f>'[3]Apr-24'!S26+H26</f>
        <v>925</v>
      </c>
      <c r="T26" s="75">
        <f>'[3]Apr-24'!T26+I26</f>
        <v>0</v>
      </c>
      <c r="U26" s="75">
        <f>'[3]Apr-24'!U26+J26</f>
        <v>0</v>
      </c>
      <c r="V26" s="75">
        <f>'[3]Apr-24'!V26+K26</f>
        <v>3410</v>
      </c>
      <c r="W26" s="71">
        <f>IFERROR(Q26/R26-1,"n/a")</f>
        <v>1.8382017343678685</v>
      </c>
      <c r="X26" s="71">
        <f>IFERROR(Q26/S26-1,"n/a")</f>
        <v>12.445405405405406</v>
      </c>
      <c r="Y26" s="71" t="str">
        <f>IFERROR(Q26/T26-1,"n/a")</f>
        <v>n/a</v>
      </c>
      <c r="Z26" s="71" t="str">
        <f>IFERROR(Q26/U26-1,"n/a")</f>
        <v>n/a</v>
      </c>
      <c r="AA26" s="131">
        <f>IFERROR(Q26/V26-1,"n/a")</f>
        <v>2.6472140762463341</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493</v>
      </c>
      <c r="G27" s="137">
        <f t="shared" si="0"/>
        <v>430</v>
      </c>
      <c r="H27" s="137">
        <f t="shared" si="0"/>
        <v>352</v>
      </c>
      <c r="I27" s="137">
        <f t="shared" si="0"/>
        <v>18</v>
      </c>
      <c r="J27" s="137">
        <f t="shared" si="0"/>
        <v>0</v>
      </c>
      <c r="K27" s="137">
        <f t="shared" si="0"/>
        <v>313</v>
      </c>
      <c r="L27" s="138">
        <f>IFERROR(F27/G27-1,"n/a")</f>
        <v>0.14651162790697669</v>
      </c>
      <c r="M27" s="138">
        <f>IFERROR(F27/H27-1,"n/a")</f>
        <v>0.40056818181818188</v>
      </c>
      <c r="N27" s="138">
        <f>IFERROR(F27/I27-1,"n/a")</f>
        <v>26.388888888888889</v>
      </c>
      <c r="O27" s="138" t="str">
        <f>IFERROR(F27/J27-1,"n/a")</f>
        <v>n/a</v>
      </c>
      <c r="P27" s="139">
        <f>IFERROR(F27/K27-1,"n/a")</f>
        <v>0.57507987220447276</v>
      </c>
      <c r="Q27" s="137">
        <f t="shared" ref="Q27:V28" si="1">Q13+Q16+Q19+Q22+Q25</f>
        <v>2001</v>
      </c>
      <c r="R27" s="137">
        <f t="shared" si="1"/>
        <v>1682</v>
      </c>
      <c r="S27" s="137">
        <f t="shared" si="1"/>
        <v>1311</v>
      </c>
      <c r="T27" s="137">
        <f t="shared" si="1"/>
        <v>37</v>
      </c>
      <c r="U27" s="137">
        <f t="shared" si="1"/>
        <v>607</v>
      </c>
      <c r="V27" s="137">
        <f t="shared" si="1"/>
        <v>1239</v>
      </c>
      <c r="W27" s="138">
        <f>IFERROR(Q27/R27-1,"n/a")</f>
        <v>0.18965517241379315</v>
      </c>
      <c r="X27" s="138">
        <f>IFERROR(Q27/S27-1,"n/a")</f>
        <v>0.52631578947368429</v>
      </c>
      <c r="Y27" s="138">
        <f>IFERROR(Q27/T27-1,"n/a")</f>
        <v>53.081081081081081</v>
      </c>
      <c r="Z27" s="138">
        <f>IFERROR(Q27/U27-1,"n/a")</f>
        <v>2.2965403624382206</v>
      </c>
      <c r="AA27" s="139">
        <f>IFERROR(Q27/V27-1,"n/a")</f>
        <v>0.61501210653753025</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1362424</v>
      </c>
      <c r="G28" s="141">
        <f t="shared" si="0"/>
        <v>1044083</v>
      </c>
      <c r="H28" s="141">
        <f t="shared" si="0"/>
        <v>579510</v>
      </c>
      <c r="I28" s="141">
        <f t="shared" si="0"/>
        <v>24481</v>
      </c>
      <c r="J28" s="141">
        <f t="shared" si="0"/>
        <v>0</v>
      </c>
      <c r="K28" s="141">
        <f t="shared" si="0"/>
        <v>837624</v>
      </c>
      <c r="L28" s="142">
        <f>IFERROR(F28/G28-1,"n/a")</f>
        <v>0.30490008936071167</v>
      </c>
      <c r="M28" s="142">
        <f>IFERROR(F28/H28-1,"n/a")</f>
        <v>1.3509930803609946</v>
      </c>
      <c r="N28" s="142">
        <f>IFERROR(F28/I28-1,"n/a")</f>
        <v>54.652301785057801</v>
      </c>
      <c r="O28" s="142" t="str">
        <f>IFERROR(F28/J28-1,"n/a")</f>
        <v>n/a</v>
      </c>
      <c r="P28" s="143">
        <f>IFERROR(F28/K28-1,"n/a")</f>
        <v>0.62653410121964037</v>
      </c>
      <c r="Q28" s="141">
        <f t="shared" si="1"/>
        <v>5888847</v>
      </c>
      <c r="R28" s="141">
        <f t="shared" si="1"/>
        <v>4500804</v>
      </c>
      <c r="S28" s="141">
        <f t="shared" si="1"/>
        <v>1954680</v>
      </c>
      <c r="T28" s="141">
        <f t="shared" si="1"/>
        <v>40586</v>
      </c>
      <c r="U28" s="141">
        <f t="shared" si="1"/>
        <v>1276302</v>
      </c>
      <c r="V28" s="141">
        <f t="shared" si="1"/>
        <v>3418724</v>
      </c>
      <c r="W28" s="142">
        <f>IFERROR(Q28/R28-1,"n/a")</f>
        <v>0.30839889939664111</v>
      </c>
      <c r="X28" s="142">
        <f>IFERROR(Q28/S28-1,"n/a")</f>
        <v>2.012691079869851</v>
      </c>
      <c r="Y28" s="142">
        <f>IFERROR(Q28/T28-1,"n/a")</f>
        <v>144.09552555068251</v>
      </c>
      <c r="Z28" s="142">
        <f>IFERROR(Q28/U28-1,"n/a")</f>
        <v>3.6139918295199722</v>
      </c>
      <c r="AA28" s="143">
        <f>IFERROR(Q28/V28-1,"n/a")</f>
        <v>0.72252776181990708</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zoomScaleNormal="100" workbookViewId="0">
      <selection activeCell="Q9" sqref="Q9:AA9"/>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45397</v>
      </c>
      <c r="AG3" s="166"/>
      <c r="AH3" s="10"/>
    </row>
    <row r="4" spans="1:34" ht="16.2">
      <c r="A4" s="10"/>
      <c r="B4" s="167" t="s">
        <v>11</v>
      </c>
      <c r="C4" s="168"/>
      <c r="D4" s="205"/>
      <c r="E4" s="234" t="s">
        <v>110</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50</v>
      </c>
      <c r="G9" s="250"/>
      <c r="H9" s="250"/>
      <c r="I9" s="250"/>
      <c r="J9" s="250"/>
      <c r="K9" s="250"/>
      <c r="L9" s="250"/>
      <c r="M9" s="250"/>
      <c r="N9" s="250"/>
      <c r="O9" s="250"/>
      <c r="P9" s="251"/>
      <c r="Q9" s="252" t="s">
        <v>51</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186</v>
      </c>
      <c r="G13" s="130">
        <v>129</v>
      </c>
      <c r="H13" s="130">
        <v>136</v>
      </c>
      <c r="I13" s="130">
        <v>0</v>
      </c>
      <c r="J13" s="130">
        <v>42</v>
      </c>
      <c r="K13" s="130">
        <v>129</v>
      </c>
      <c r="L13" s="71">
        <f>IFERROR(F13/G13-1,"n/a")</f>
        <v>0.44186046511627897</v>
      </c>
      <c r="M13" s="71">
        <f>IFERROR(F13/H13-1,"n/a")</f>
        <v>0.36764705882352944</v>
      </c>
      <c r="N13" s="71" t="str">
        <f>IFERROR(F13/I13-1,"n/a")</f>
        <v>n/a</v>
      </c>
      <c r="O13" s="71">
        <f>IFERROR(F13/J13-1,"n/a")</f>
        <v>3.4285714285714288</v>
      </c>
      <c r="P13" s="131">
        <f>IFERROR(F13/K13-1,"n/a")</f>
        <v>0.44186046511627897</v>
      </c>
      <c r="Q13" s="75">
        <v>889</v>
      </c>
      <c r="R13" s="75">
        <v>659</v>
      </c>
      <c r="S13" s="75">
        <v>666</v>
      </c>
      <c r="T13" s="75">
        <v>0</v>
      </c>
      <c r="U13" s="75">
        <v>551</v>
      </c>
      <c r="V13" s="75">
        <v>645</v>
      </c>
      <c r="W13" s="71">
        <f>IFERROR(Q13/R13-1,"n/a")</f>
        <v>0.34901365705614573</v>
      </c>
      <c r="X13" s="71">
        <f>IFERROR(Q13/S13-1,"n/a")</f>
        <v>0.33483483483483489</v>
      </c>
      <c r="Y13" s="71" t="str">
        <f>IFERROR(Q13/T13-1,"n/a")</f>
        <v>n/a</v>
      </c>
      <c r="Z13" s="71">
        <f>IFERROR(Q13/U13-1,"n/a")</f>
        <v>0.61343012704174238</v>
      </c>
      <c r="AA13" s="131">
        <f>IFERROR(Q13/V13-1,"n/a")</f>
        <v>0.3782945736434109</v>
      </c>
      <c r="AB13" s="75">
        <v>1630</v>
      </c>
      <c r="AC13" s="75">
        <v>1486</v>
      </c>
      <c r="AD13" s="75">
        <v>522</v>
      </c>
      <c r="AE13" s="75">
        <v>551</v>
      </c>
      <c r="AF13" s="231">
        <v>1591</v>
      </c>
      <c r="AG13" s="224"/>
      <c r="AH13" s="224"/>
    </row>
    <row r="14" spans="1:34" s="225" customFormat="1" ht="10.8">
      <c r="A14" s="224"/>
      <c r="B14" s="229"/>
      <c r="C14" s="190"/>
      <c r="D14" s="168" t="s">
        <v>20</v>
      </c>
      <c r="E14" s="189"/>
      <c r="F14" s="130">
        <v>661343</v>
      </c>
      <c r="G14" s="130">
        <v>449751</v>
      </c>
      <c r="H14" s="130">
        <v>297788</v>
      </c>
      <c r="I14" s="130">
        <v>0</v>
      </c>
      <c r="J14" s="130">
        <v>0</v>
      </c>
      <c r="K14" s="130">
        <v>394045</v>
      </c>
      <c r="L14" s="71">
        <f>IFERROR(F14/G14-1,"n/a")</f>
        <v>0.47046476828289441</v>
      </c>
      <c r="M14" s="71">
        <f>IFERROR(F14/H14-1,"n/a")</f>
        <v>1.220851746880331</v>
      </c>
      <c r="N14" s="71" t="str">
        <f>IFERROR(F14/I14-1,"n/a")</f>
        <v>n/a</v>
      </c>
      <c r="O14" s="71" t="str">
        <f>IFERROR(F14/J14-1,"n/a")</f>
        <v>n/a</v>
      </c>
      <c r="P14" s="131">
        <f>IFERROR(F14/K14-1,"n/a")</f>
        <v>0.6783438439772107</v>
      </c>
      <c r="Q14" s="75">
        <v>2811585</v>
      </c>
      <c r="R14" s="75">
        <v>1987935</v>
      </c>
      <c r="S14" s="75">
        <v>1057446</v>
      </c>
      <c r="T14" s="75">
        <v>0</v>
      </c>
      <c r="U14" s="75">
        <v>1092884</v>
      </c>
      <c r="V14" s="75">
        <v>1845149</v>
      </c>
      <c r="W14" s="71">
        <f>IFERROR(Q14/R14-1,"n/a")</f>
        <v>0.41432441201548342</v>
      </c>
      <c r="X14" s="71">
        <f>IFERROR(Q14/S14-1,"n/a")</f>
        <v>1.6588449906661902</v>
      </c>
      <c r="Y14" s="71" t="str">
        <f>IFERROR(Q14/T14-1,"n/a")</f>
        <v>n/a</v>
      </c>
      <c r="Z14" s="71">
        <f>IFERROR(Q14/U14-1,"n/a")</f>
        <v>1.5726289340863255</v>
      </c>
      <c r="AA14" s="131">
        <f>IFERROR(Q14/V14-1,"n/a")</f>
        <v>0.52377125099382216</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51</v>
      </c>
      <c r="G16" s="130">
        <v>46</v>
      </c>
      <c r="H16" s="130">
        <v>56</v>
      </c>
      <c r="I16" s="130">
        <v>5</v>
      </c>
      <c r="J16" s="130">
        <v>0</v>
      </c>
      <c r="K16" s="130">
        <v>51</v>
      </c>
      <c r="L16" s="71">
        <f>IFERROR(F16/G16-1,"n/a")</f>
        <v>0.10869565217391308</v>
      </c>
      <c r="M16" s="71">
        <f>IFERROR(F16/H16-1,"n/a")</f>
        <v>-8.9285714285714302E-2</v>
      </c>
      <c r="N16" s="71">
        <f>IFERROR(F16/I16-1,"n/a")</f>
        <v>9.1999999999999993</v>
      </c>
      <c r="O16" s="71" t="str">
        <f>IFERROR(F16/J16-1,"n/a")</f>
        <v>n/a</v>
      </c>
      <c r="P16" s="131">
        <f>IFERROR(F16/K16-1,"n/a")</f>
        <v>0</v>
      </c>
      <c r="Q16" s="75">
        <v>87</v>
      </c>
      <c r="R16" s="75">
        <v>73</v>
      </c>
      <c r="S16" s="75">
        <v>92</v>
      </c>
      <c r="T16" s="75">
        <v>17</v>
      </c>
      <c r="U16" s="75">
        <v>10</v>
      </c>
      <c r="V16" s="75">
        <v>74</v>
      </c>
      <c r="W16" s="71">
        <f>IFERROR(Q16/R16-1,"n/a")</f>
        <v>0.19178082191780832</v>
      </c>
      <c r="X16" s="71">
        <f>IFERROR(Q16/S16-1,"n/a")</f>
        <v>-5.4347826086956541E-2</v>
      </c>
      <c r="Y16" s="71">
        <f>IFERROR(Q16/T16-1,"n/a")</f>
        <v>4.117647058823529</v>
      </c>
      <c r="Z16" s="71">
        <f>IFERROR(Q16/U16-1,"n/a")</f>
        <v>7.6999999999999993</v>
      </c>
      <c r="AA16" s="131">
        <f>IFERROR(Q16/V16-1,"n/a")</f>
        <v>0.17567567567567566</v>
      </c>
      <c r="AB16" s="75">
        <v>575</v>
      </c>
      <c r="AC16" s="75">
        <v>572</v>
      </c>
      <c r="AD16" s="75">
        <v>202</v>
      </c>
      <c r="AE16" s="75">
        <v>54</v>
      </c>
      <c r="AF16" s="231">
        <v>586</v>
      </c>
      <c r="AG16" s="224"/>
      <c r="AH16" s="224"/>
    </row>
    <row r="17" spans="1:34" s="225" customFormat="1" ht="10.8">
      <c r="A17" s="224"/>
      <c r="B17" s="229"/>
      <c r="C17" s="190"/>
      <c r="D17" s="168" t="s">
        <v>20</v>
      </c>
      <c r="E17" s="189"/>
      <c r="F17" s="130">
        <v>123781</v>
      </c>
      <c r="G17" s="130">
        <v>107348</v>
      </c>
      <c r="H17" s="130">
        <v>60367</v>
      </c>
      <c r="I17" s="130">
        <v>6002</v>
      </c>
      <c r="J17" s="130">
        <v>0</v>
      </c>
      <c r="K17" s="130">
        <v>147331</v>
      </c>
      <c r="L17" s="71">
        <f>IFERROR(F17/G17-1,"n/a")</f>
        <v>0.15308156649401949</v>
      </c>
      <c r="M17" s="71">
        <f>IFERROR(F17/H17-1,"n/a")</f>
        <v>1.0504745970480562</v>
      </c>
      <c r="N17" s="71">
        <f>IFERROR(F17/I17-1,"n/a")</f>
        <v>19.623292235921358</v>
      </c>
      <c r="O17" s="71" t="str">
        <f>IFERROR(F17/J17-1,"n/a")</f>
        <v>n/a</v>
      </c>
      <c r="P17" s="131">
        <f>IFERROR(F17/K17-1,"n/a")</f>
        <v>-0.15984416042788008</v>
      </c>
      <c r="Q17" s="75">
        <v>252653</v>
      </c>
      <c r="R17" s="75">
        <v>190403</v>
      </c>
      <c r="S17" s="75">
        <v>96875</v>
      </c>
      <c r="T17" s="75">
        <v>16105</v>
      </c>
      <c r="U17" s="75">
        <v>41113</v>
      </c>
      <c r="V17" s="75">
        <v>227705</v>
      </c>
      <c r="W17" s="71">
        <f>IFERROR(Q17/R17-1,"n/a")</f>
        <v>0.32693812597490579</v>
      </c>
      <c r="X17" s="71">
        <f>IFERROR(Q17/S17-1,"n/a")</f>
        <v>1.6080309677419353</v>
      </c>
      <c r="Y17" s="71">
        <f>IFERROR(Q17/T17-1,"n/a")</f>
        <v>14.687860912760012</v>
      </c>
      <c r="Z17" s="71">
        <f>IFERROR(Q17/U17-1,"n/a")</f>
        <v>5.145331160460195</v>
      </c>
      <c r="AA17" s="131">
        <f>IFERROR(Q17/V17-1,"n/a")</f>
        <v>0.10956281153246517</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52</v>
      </c>
      <c r="G19" s="130">
        <v>47</v>
      </c>
      <c r="H19" s="130">
        <v>35</v>
      </c>
      <c r="I19" s="130">
        <v>2</v>
      </c>
      <c r="J19" s="130">
        <v>0</v>
      </c>
      <c r="K19" s="130">
        <v>21</v>
      </c>
      <c r="L19" s="71">
        <f>IFERROR(F19/G19-1,"n/a")</f>
        <v>0.1063829787234043</v>
      </c>
      <c r="M19" s="71">
        <f>IFERROR(F19/H19-1,"n/a")</f>
        <v>0.48571428571428577</v>
      </c>
      <c r="N19" s="71">
        <f>IFERROR(F19/I19-1,"n/a")</f>
        <v>25</v>
      </c>
      <c r="O19" s="71" t="str">
        <f>IFERROR(F19/J19-1,"n/a")</f>
        <v>n/a</v>
      </c>
      <c r="P19" s="131">
        <f>IFERROR(F19/K19-1,"n/a")</f>
        <v>1.4761904761904763</v>
      </c>
      <c r="Q19" s="75">
        <v>79</v>
      </c>
      <c r="R19" s="75">
        <v>70</v>
      </c>
      <c r="S19" s="75">
        <v>47</v>
      </c>
      <c r="T19" s="75">
        <v>2</v>
      </c>
      <c r="U19" s="75">
        <v>3</v>
      </c>
      <c r="V19" s="75">
        <v>27</v>
      </c>
      <c r="W19" s="71">
        <f>IFERROR(Q19/R19-1,"n/a")</f>
        <v>0.12857142857142856</v>
      </c>
      <c r="X19" s="71">
        <f>IFERROR(Q19/S19-1,"n/a")</f>
        <v>0.68085106382978733</v>
      </c>
      <c r="Y19" s="71">
        <f>IFERROR(Q19/T19-1,"n/a")</f>
        <v>38.5</v>
      </c>
      <c r="Z19" s="71">
        <f>IFERROR(Q19/U19-1,"n/a")</f>
        <v>25.333333333333332</v>
      </c>
      <c r="AA19" s="131">
        <f>IFERROR(Q19/V19-1,"n/a")</f>
        <v>1.925925925925926</v>
      </c>
      <c r="AB19" s="75">
        <v>708</v>
      </c>
      <c r="AC19" s="75">
        <v>658</v>
      </c>
      <c r="AD19" s="75">
        <v>47</v>
      </c>
      <c r="AE19" s="75">
        <v>9</v>
      </c>
      <c r="AF19" s="231">
        <v>290</v>
      </c>
      <c r="AG19" s="224"/>
      <c r="AH19" s="224"/>
    </row>
    <row r="20" spans="1:34" s="225" customFormat="1" ht="10.8">
      <c r="A20" s="224"/>
      <c r="B20" s="229"/>
      <c r="C20" s="190"/>
      <c r="D20" s="168" t="s">
        <v>20</v>
      </c>
      <c r="E20" s="189"/>
      <c r="F20" s="130">
        <v>63335</v>
      </c>
      <c r="G20" s="130">
        <v>66302</v>
      </c>
      <c r="H20" s="130">
        <v>32576</v>
      </c>
      <c r="I20" s="130">
        <v>0</v>
      </c>
      <c r="J20" s="130">
        <v>0</v>
      </c>
      <c r="K20" s="130">
        <v>36063</v>
      </c>
      <c r="L20" s="71">
        <f>IFERROR(F20/G20-1,"n/a")</f>
        <v>-4.4749781303731417E-2</v>
      </c>
      <c r="M20" s="71">
        <f>IFERROR(F20/H20-1,"n/a")</f>
        <v>0.9442227406679764</v>
      </c>
      <c r="N20" s="71" t="str">
        <f>IFERROR(F20/I20-1,"n/a")</f>
        <v>n/a</v>
      </c>
      <c r="O20" s="71" t="str">
        <f>IFERROR(F20/J20-1,"n/a")</f>
        <v>n/a</v>
      </c>
      <c r="P20" s="131">
        <f>IFERROR(F20/K20-1,"n/a")</f>
        <v>0.7562321492942905</v>
      </c>
      <c r="Q20" s="75">
        <v>103076</v>
      </c>
      <c r="R20" s="75">
        <v>87148</v>
      </c>
      <c r="S20" s="75">
        <v>35661</v>
      </c>
      <c r="T20" s="75">
        <v>0</v>
      </c>
      <c r="U20" s="75">
        <v>1753</v>
      </c>
      <c r="V20" s="75">
        <v>42547</v>
      </c>
      <c r="W20" s="71">
        <f>IFERROR(Q20/R20-1,"n/a")</f>
        <v>0.18276954146968372</v>
      </c>
      <c r="X20" s="71">
        <f>IFERROR(Q20/S20-1,"n/a")</f>
        <v>1.890440537281624</v>
      </c>
      <c r="Y20" s="71" t="str">
        <f>IFERROR(Q20/T20-1,"n/a")</f>
        <v>n/a</v>
      </c>
      <c r="Z20" s="71">
        <f>IFERROR(Q20/U20-1,"n/a")</f>
        <v>57.799771819737593</v>
      </c>
      <c r="AA20" s="131">
        <f>IFERROR(Q20/V20-1,"n/a")</f>
        <v>1.4226384939008625</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193</v>
      </c>
      <c r="G22" s="130">
        <v>162</v>
      </c>
      <c r="H22" s="130">
        <v>100</v>
      </c>
      <c r="I22" s="130">
        <v>0</v>
      </c>
      <c r="J22" s="130">
        <v>0</v>
      </c>
      <c r="K22" s="130">
        <v>90</v>
      </c>
      <c r="L22" s="71">
        <f>IFERROR(F22/G22-1,"n/a")</f>
        <v>0.19135802469135799</v>
      </c>
      <c r="M22" s="71">
        <f>IFERROR(F22/H22-1,"n/a")</f>
        <v>0.92999999999999994</v>
      </c>
      <c r="N22" s="71" t="str">
        <f>IFERROR(F22/I22-1,"n/a")</f>
        <v>n/a</v>
      </c>
      <c r="O22" s="71" t="str">
        <f>IFERROR(F22/J22-1,"n/a")</f>
        <v>n/a</v>
      </c>
      <c r="P22" s="131">
        <f>IFERROR(F22/K22-1,"n/a")</f>
        <v>1.1444444444444444</v>
      </c>
      <c r="Q22" s="75">
        <v>452</v>
      </c>
      <c r="R22" s="75">
        <v>449</v>
      </c>
      <c r="S22" s="75">
        <v>153</v>
      </c>
      <c r="T22" s="75">
        <v>0</v>
      </c>
      <c r="U22" s="75">
        <v>43</v>
      </c>
      <c r="V22" s="75">
        <v>179</v>
      </c>
      <c r="W22" s="71">
        <f>IFERROR(Q22/R22-1,"n/a")</f>
        <v>6.6815144766148027E-3</v>
      </c>
      <c r="X22" s="71">
        <f>IFERROR(Q22/S22-1,"n/a")</f>
        <v>1.9542483660130721</v>
      </c>
      <c r="Y22" s="71" t="str">
        <f>IFERROR(Q22/T22-1,"n/a")</f>
        <v>n/a</v>
      </c>
      <c r="Z22" s="71">
        <f>IFERROR(Q22/U22-1,"n/a")</f>
        <v>9.5116279069767433</v>
      </c>
      <c r="AA22" s="131">
        <f>IFERROR(Q22/V22-1,"n/a")</f>
        <v>1.5251396648044691</v>
      </c>
      <c r="AB22" s="75">
        <v>1500</v>
      </c>
      <c r="AC22" s="75">
        <v>895</v>
      </c>
      <c r="AD22" s="75">
        <v>283</v>
      </c>
      <c r="AE22" s="75">
        <v>43</v>
      </c>
      <c r="AF22" s="231">
        <v>827</v>
      </c>
      <c r="AG22" s="224"/>
      <c r="AH22" s="224"/>
    </row>
    <row r="23" spans="1:34" s="225" customFormat="1" ht="10.8">
      <c r="A23" s="224"/>
      <c r="B23" s="229"/>
      <c r="C23" s="190"/>
      <c r="D23" s="168" t="s">
        <v>20</v>
      </c>
      <c r="E23" s="189"/>
      <c r="F23" s="130">
        <v>431635</v>
      </c>
      <c r="G23" s="130">
        <v>352703</v>
      </c>
      <c r="H23" s="130">
        <v>115809</v>
      </c>
      <c r="I23" s="130">
        <v>0</v>
      </c>
      <c r="J23" s="130">
        <v>0</v>
      </c>
      <c r="K23" s="130">
        <v>212740</v>
      </c>
      <c r="L23" s="71">
        <f>IFERROR(F23/G23-1,"n/a")</f>
        <v>0.2237916887579634</v>
      </c>
      <c r="M23" s="71">
        <f>IFERROR(F23/H23-1,"n/a")</f>
        <v>2.7271282888203854</v>
      </c>
      <c r="N23" s="71" t="str">
        <f>IFERROR(F23/I23-1,"n/a")</f>
        <v>n/a</v>
      </c>
      <c r="O23" s="71" t="str">
        <f>IFERROR(F23/J23-1,"n/a")</f>
        <v>n/a</v>
      </c>
      <c r="P23" s="131">
        <f>IFERROR(F23/K23-1,"n/a")</f>
        <v>1.0289320297076245</v>
      </c>
      <c r="Q23" s="75">
        <v>1344690</v>
      </c>
      <c r="R23" s="75">
        <v>1188977</v>
      </c>
      <c r="S23" s="75">
        <v>184263</v>
      </c>
      <c r="T23" s="75">
        <v>0</v>
      </c>
      <c r="U23" s="75">
        <v>140552</v>
      </c>
      <c r="V23" s="75">
        <v>464640</v>
      </c>
      <c r="W23" s="71">
        <f>IFERROR(Q23/R23-1,"n/a")</f>
        <v>0.13096384538977635</v>
      </c>
      <c r="X23" s="71">
        <f>IFERROR(Q23/S23-1,"n/a")</f>
        <v>6.297666921736865</v>
      </c>
      <c r="Y23" s="71" t="str">
        <f>IFERROR(Q23/T23-1,"n/a")</f>
        <v>n/a</v>
      </c>
      <c r="Z23" s="71">
        <f>IFERROR(Q23/U23-1,"n/a")</f>
        <v>8.5672064431669419</v>
      </c>
      <c r="AA23" s="131">
        <f>IFERROR(Q23/V23-1,"n/a")</f>
        <v>1.8940470041322315</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1</v>
      </c>
      <c r="G25" s="130">
        <v>1</v>
      </c>
      <c r="H25" s="130">
        <v>1</v>
      </c>
      <c r="I25" s="130">
        <v>0</v>
      </c>
      <c r="J25" s="130">
        <v>0</v>
      </c>
      <c r="K25" s="130">
        <v>1</v>
      </c>
      <c r="L25" s="71">
        <f>IFERROR(F25/G25-1,"n/a")</f>
        <v>0</v>
      </c>
      <c r="M25" s="71">
        <f>IFERROR(F25/H25-1,"n/a")</f>
        <v>0</v>
      </c>
      <c r="N25" s="71" t="str">
        <f>IFERROR(F25/I25-1,"n/a")</f>
        <v>n/a</v>
      </c>
      <c r="O25" s="71" t="str">
        <f>IFERROR(F25/J25-1,"n/a")</f>
        <v>n/a</v>
      </c>
      <c r="P25" s="131">
        <f>IFERROR(F25/K25-1,"n/a")</f>
        <v>0</v>
      </c>
      <c r="Q25" s="75">
        <v>1</v>
      </c>
      <c r="R25" s="75">
        <v>1</v>
      </c>
      <c r="S25" s="75">
        <v>1</v>
      </c>
      <c r="T25" s="75">
        <v>0</v>
      </c>
      <c r="U25" s="75">
        <v>0</v>
      </c>
      <c r="V25" s="75">
        <v>1</v>
      </c>
      <c r="W25" s="71">
        <f>IFERROR(Q25/R25-1,"n/a")</f>
        <v>0</v>
      </c>
      <c r="X25" s="71">
        <f>IFERROR(Q25/S25-1,"n/a")</f>
        <v>0</v>
      </c>
      <c r="Y25" s="71" t="str">
        <f>IFERROR(Q25/T25-1,"n/a")</f>
        <v>n/a</v>
      </c>
      <c r="Z25" s="71" t="str">
        <f>IFERROR(Q25/U25-1,"n/a")</f>
        <v>n/a</v>
      </c>
      <c r="AA25" s="131">
        <f>IFERROR(Q25/V25-1,"n/a")</f>
        <v>0</v>
      </c>
      <c r="AB25" s="75">
        <v>21</v>
      </c>
      <c r="AC25" s="75">
        <v>9</v>
      </c>
      <c r="AD25" s="75">
        <v>0</v>
      </c>
      <c r="AE25" s="75">
        <v>0</v>
      </c>
      <c r="AF25" s="231">
        <v>16</v>
      </c>
      <c r="AG25" s="224"/>
      <c r="AH25" s="224"/>
    </row>
    <row r="26" spans="1:34" s="225" customFormat="1" ht="10.8">
      <c r="A26" s="224"/>
      <c r="B26" s="229"/>
      <c r="C26" s="190"/>
      <c r="D26" s="168" t="s">
        <v>20</v>
      </c>
      <c r="E26" s="189"/>
      <c r="F26" s="130">
        <v>4131</v>
      </c>
      <c r="G26" s="130">
        <v>2258</v>
      </c>
      <c r="H26" s="130">
        <v>925</v>
      </c>
      <c r="I26" s="130">
        <v>0</v>
      </c>
      <c r="J26" s="130">
        <v>0</v>
      </c>
      <c r="K26" s="130">
        <v>1059</v>
      </c>
      <c r="L26" s="71">
        <f>IFERROR(F26/G26-1,"n/a")</f>
        <v>0.82949512843224094</v>
      </c>
      <c r="M26" s="71">
        <f>IFERROR(F26/H26-1,"n/a")</f>
        <v>3.4659459459459461</v>
      </c>
      <c r="N26" s="71" t="str">
        <f>IFERROR(F26/I26-1,"n/a")</f>
        <v>n/a</v>
      </c>
      <c r="O26" s="71" t="str">
        <f>IFERROR(F26/J26-1,"n/a")</f>
        <v>n/a</v>
      </c>
      <c r="P26" s="131">
        <f>IFERROR(F26/K26-1,"n/a")</f>
        <v>2.9008498583569406</v>
      </c>
      <c r="Q26" s="75">
        <v>4131</v>
      </c>
      <c r="R26" s="75">
        <v>2258</v>
      </c>
      <c r="S26" s="75">
        <v>925</v>
      </c>
      <c r="T26" s="75">
        <v>0</v>
      </c>
      <c r="U26" s="75">
        <v>0</v>
      </c>
      <c r="V26" s="75">
        <v>1059</v>
      </c>
      <c r="W26" s="71">
        <f>IFERROR(Q26/R26-1,"n/a")</f>
        <v>0.82949512843224094</v>
      </c>
      <c r="X26" s="71">
        <f>IFERROR(Q26/S26-1,"n/a")</f>
        <v>3.4659459459459461</v>
      </c>
      <c r="Y26" s="71" t="str">
        <f>IFERROR(Q26/T26-1,"n/a")</f>
        <v>n/a</v>
      </c>
      <c r="Z26" s="71" t="str">
        <f>IFERROR(Q26/U26-1,"n/a")</f>
        <v>n/a</v>
      </c>
      <c r="AA26" s="131">
        <f>IFERROR(Q26/V26-1,"n/a")</f>
        <v>2.9008498583569406</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483</v>
      </c>
      <c r="G27" s="137">
        <f t="shared" si="0"/>
        <v>385</v>
      </c>
      <c r="H27" s="137">
        <f t="shared" si="0"/>
        <v>328</v>
      </c>
      <c r="I27" s="137">
        <f t="shared" si="0"/>
        <v>7</v>
      </c>
      <c r="J27" s="137">
        <f t="shared" si="0"/>
        <v>42</v>
      </c>
      <c r="K27" s="137">
        <f t="shared" si="0"/>
        <v>292</v>
      </c>
      <c r="L27" s="138">
        <f>IFERROR(F27/G27-1,"n/a")</f>
        <v>0.25454545454545463</v>
      </c>
      <c r="M27" s="138">
        <f>IFERROR(F27/H27-1,"n/a")</f>
        <v>0.47256097560975618</v>
      </c>
      <c r="N27" s="138">
        <f>IFERROR(F27/I27-1,"n/a")</f>
        <v>68</v>
      </c>
      <c r="O27" s="138">
        <f>IFERROR(F27/J27-1,"n/a")</f>
        <v>10.5</v>
      </c>
      <c r="P27" s="139">
        <f>IFERROR(F27/K27-1,"n/a")</f>
        <v>0.65410958904109595</v>
      </c>
      <c r="Q27" s="137">
        <f t="shared" ref="Q27:V28" si="1">Q13+Q16+Q19+Q22+Q25</f>
        <v>1508</v>
      </c>
      <c r="R27" s="137">
        <f t="shared" si="1"/>
        <v>1252</v>
      </c>
      <c r="S27" s="137">
        <f t="shared" si="1"/>
        <v>959</v>
      </c>
      <c r="T27" s="137">
        <f t="shared" si="1"/>
        <v>19</v>
      </c>
      <c r="U27" s="137">
        <f t="shared" si="1"/>
        <v>607</v>
      </c>
      <c r="V27" s="137">
        <f t="shared" si="1"/>
        <v>926</v>
      </c>
      <c r="W27" s="138">
        <f>IFERROR(Q27/R27-1,"n/a")</f>
        <v>0.20447284345047922</v>
      </c>
      <c r="X27" s="138">
        <f>IFERROR(Q27/S27-1,"n/a")</f>
        <v>0.57247132429614189</v>
      </c>
      <c r="Y27" s="138">
        <f>IFERROR(Q27/T27-1,"n/a")</f>
        <v>78.368421052631575</v>
      </c>
      <c r="Z27" s="138">
        <f>IFERROR(Q27/U27-1,"n/a")</f>
        <v>1.4843492586490941</v>
      </c>
      <c r="AA27" s="139">
        <f>IFERROR(Q27/V27-1,"n/a")</f>
        <v>0.62850971922246224</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1284225</v>
      </c>
      <c r="G28" s="141">
        <f t="shared" si="0"/>
        <v>978362</v>
      </c>
      <c r="H28" s="141">
        <f t="shared" si="0"/>
        <v>507465</v>
      </c>
      <c r="I28" s="141">
        <f t="shared" si="0"/>
        <v>6002</v>
      </c>
      <c r="J28" s="141">
        <f t="shared" si="0"/>
        <v>0</v>
      </c>
      <c r="K28" s="141">
        <f t="shared" si="0"/>
        <v>791238</v>
      </c>
      <c r="L28" s="142">
        <f>IFERROR(F28/G28-1,"n/a")</f>
        <v>0.31262763680519079</v>
      </c>
      <c r="M28" s="142">
        <f>IFERROR(F28/H28-1,"n/a")</f>
        <v>1.5306671396056872</v>
      </c>
      <c r="N28" s="142">
        <f>IFERROR(F28/I28-1,"n/a")</f>
        <v>212.96617794068644</v>
      </c>
      <c r="O28" s="142" t="str">
        <f>IFERROR(F28/J28-1,"n/a")</f>
        <v>n/a</v>
      </c>
      <c r="P28" s="143">
        <f>IFERROR(F28/K28-1,"n/a")</f>
        <v>0.62305779044990262</v>
      </c>
      <c r="Q28" s="141">
        <f t="shared" si="1"/>
        <v>4516135</v>
      </c>
      <c r="R28" s="141">
        <f t="shared" si="1"/>
        <v>3456721</v>
      </c>
      <c r="S28" s="141">
        <f t="shared" si="1"/>
        <v>1375170</v>
      </c>
      <c r="T28" s="141">
        <f t="shared" si="1"/>
        <v>16105</v>
      </c>
      <c r="U28" s="141">
        <f t="shared" si="1"/>
        <v>1276302</v>
      </c>
      <c r="V28" s="141">
        <f t="shared" si="1"/>
        <v>2581100</v>
      </c>
      <c r="W28" s="142">
        <f>IFERROR(Q28/R28-1,"n/a")</f>
        <v>0.3064794642090003</v>
      </c>
      <c r="X28" s="142">
        <f>IFERROR(Q28/S28-1,"n/a")</f>
        <v>2.2840557894660298</v>
      </c>
      <c r="Y28" s="142">
        <f>IFERROR(Q28/T28-1,"n/a")</f>
        <v>279.41819310773053</v>
      </c>
      <c r="Z28" s="142">
        <f>IFERROR(Q28/U28-1,"n/a")</f>
        <v>2.5384532814333913</v>
      </c>
      <c r="AA28" s="143">
        <f>IFERROR(Q28/V28-1,"n/a")</f>
        <v>0.74969392894502351</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showGridLines="0" zoomScaleNormal="100" workbookViewId="0">
      <selection activeCell="E4" sqref="E4"/>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45337</v>
      </c>
      <c r="AG3" s="166"/>
      <c r="AH3" s="10"/>
    </row>
    <row r="4" spans="1:34" ht="16.2">
      <c r="A4" s="10"/>
      <c r="B4" s="167" t="s">
        <v>11</v>
      </c>
      <c r="C4" s="168"/>
      <c r="D4" s="205"/>
      <c r="E4" s="234" t="s">
        <v>109</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f>D4</f>
        <v>0</v>
      </c>
      <c r="G9" s="250"/>
      <c r="H9" s="250"/>
      <c r="I9" s="250"/>
      <c r="J9" s="250"/>
      <c r="K9" s="250"/>
      <c r="L9" s="250"/>
      <c r="M9" s="250"/>
      <c r="N9" s="250"/>
      <c r="O9" s="250"/>
      <c r="P9" s="251"/>
      <c r="Q9" s="252" t="s">
        <v>14</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282</v>
      </c>
      <c r="G13" s="130">
        <v>181</v>
      </c>
      <c r="H13" s="130">
        <v>204</v>
      </c>
      <c r="I13" s="130">
        <v>0</v>
      </c>
      <c r="J13" s="130">
        <v>147</v>
      </c>
      <c r="K13" s="130">
        <v>170</v>
      </c>
      <c r="L13" s="71">
        <f>IFERROR(F13/G13-1,"n/a")</f>
        <v>0.55801104972375692</v>
      </c>
      <c r="M13" s="71">
        <f>IFERROR(F13/H13-1,"n/a")</f>
        <v>0.38235294117647056</v>
      </c>
      <c r="N13" s="71" t="str">
        <f>IFERROR(F13/I13-1,"n/a")</f>
        <v>n/a</v>
      </c>
      <c r="O13" s="71">
        <f>IFERROR(F13/J13-1,"n/a")</f>
        <v>0.91836734693877542</v>
      </c>
      <c r="P13" s="131">
        <f>IFERROR(F13/K13-1,"n/a")</f>
        <v>0.65882352941176481</v>
      </c>
      <c r="Q13" s="75">
        <v>703</v>
      </c>
      <c r="R13" s="75">
        <v>530</v>
      </c>
      <c r="S13" s="75">
        <v>530</v>
      </c>
      <c r="T13" s="75">
        <v>0</v>
      </c>
      <c r="U13" s="75">
        <v>509</v>
      </c>
      <c r="V13" s="75">
        <v>516</v>
      </c>
      <c r="W13" s="71">
        <f>IFERROR(Q13/R13-1,"n/a")</f>
        <v>0.32641509433962268</v>
      </c>
      <c r="X13" s="71">
        <f>IFERROR(Q13/S13-1,"n/a")</f>
        <v>0.32641509433962268</v>
      </c>
      <c r="Y13" s="71" t="str">
        <f>IFERROR(Q13/T13-1,"n/a")</f>
        <v>n/a</v>
      </c>
      <c r="Z13" s="71">
        <f>IFERROR(Q13/U13-1,"n/a")</f>
        <v>0.38113948919449903</v>
      </c>
      <c r="AA13" s="131">
        <f>IFERROR(Q13/V13-1,"n/a")</f>
        <v>0.36240310077519378</v>
      </c>
      <c r="AB13" s="75">
        <v>1630</v>
      </c>
      <c r="AC13" s="75">
        <v>1486</v>
      </c>
      <c r="AD13" s="75">
        <v>522</v>
      </c>
      <c r="AE13" s="75">
        <v>551</v>
      </c>
      <c r="AF13" s="231">
        <v>1591</v>
      </c>
      <c r="AG13" s="224"/>
      <c r="AH13" s="224"/>
    </row>
    <row r="14" spans="1:34" s="225" customFormat="1" ht="10.8">
      <c r="A14" s="224"/>
      <c r="B14" s="229"/>
      <c r="C14" s="190"/>
      <c r="D14" s="168" t="s">
        <v>20</v>
      </c>
      <c r="E14" s="189"/>
      <c r="F14" s="130">
        <v>854103</v>
      </c>
      <c r="G14" s="130">
        <v>565574</v>
      </c>
      <c r="H14" s="130">
        <v>344501</v>
      </c>
      <c r="I14" s="130">
        <v>0</v>
      </c>
      <c r="J14" s="130">
        <v>196286</v>
      </c>
      <c r="K14" s="130">
        <v>500596</v>
      </c>
      <c r="L14" s="71">
        <f>IFERROR(F14/G14-1,"n/a")</f>
        <v>0.51015251761926828</v>
      </c>
      <c r="M14" s="71">
        <f>IFERROR(F14/H14-1,"n/a")</f>
        <v>1.4792467946392027</v>
      </c>
      <c r="N14" s="71" t="str">
        <f>IFERROR(F14/I14-1,"n/a")</f>
        <v>n/a</v>
      </c>
      <c r="O14" s="71">
        <f>IFERROR(F14/J14-1,"n/a")</f>
        <v>3.3513189937132548</v>
      </c>
      <c r="P14" s="131">
        <f>IFERROR(F14/K14-1,"n/a")</f>
        <v>0.70617224268671741</v>
      </c>
      <c r="Q14" s="75">
        <v>2150242</v>
      </c>
      <c r="R14" s="75">
        <v>1538184</v>
      </c>
      <c r="S14" s="75">
        <v>759658</v>
      </c>
      <c r="T14" s="75">
        <v>0</v>
      </c>
      <c r="U14" s="75">
        <v>1092884</v>
      </c>
      <c r="V14" s="75">
        <v>1451104</v>
      </c>
      <c r="W14" s="71">
        <f>IFERROR(Q14/R14-1,"n/a")</f>
        <v>0.39790948287070993</v>
      </c>
      <c r="X14" s="71">
        <f>IFERROR(Q14/S14-1,"n/a")</f>
        <v>1.8305395322632028</v>
      </c>
      <c r="Y14" s="71" t="str">
        <f>IFERROR(Q14/T14-1,"n/a")</f>
        <v>n/a</v>
      </c>
      <c r="Z14" s="71">
        <f>IFERROR(Q14/U14-1,"n/a")</f>
        <v>0.96749334787589536</v>
      </c>
      <c r="AA14" s="131">
        <f>IFERROR(Q14/V14-1,"n/a")</f>
        <v>0.48179730742937799</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17</v>
      </c>
      <c r="G16" s="130">
        <v>16</v>
      </c>
      <c r="H16" s="130">
        <v>26</v>
      </c>
      <c r="I16" s="130">
        <v>5</v>
      </c>
      <c r="J16" s="130">
        <v>1</v>
      </c>
      <c r="K16" s="130">
        <v>10</v>
      </c>
      <c r="L16" s="71">
        <f>IFERROR(F16/G16-1,"n/a")</f>
        <v>6.25E-2</v>
      </c>
      <c r="M16" s="71">
        <f>IFERROR(F16/H16-1,"n/a")</f>
        <v>-0.34615384615384615</v>
      </c>
      <c r="N16" s="71">
        <f>IFERROR(F16/I16-1,"n/a")</f>
        <v>2.4</v>
      </c>
      <c r="O16" s="71">
        <f>IFERROR(F16/J16-1,"n/a")</f>
        <v>16</v>
      </c>
      <c r="P16" s="131">
        <f>IFERROR(F16/K16-1,"n/a")</f>
        <v>0.7</v>
      </c>
      <c r="Q16" s="75">
        <v>36</v>
      </c>
      <c r="R16" s="75">
        <v>27</v>
      </c>
      <c r="S16" s="75">
        <v>36</v>
      </c>
      <c r="T16" s="75">
        <v>12</v>
      </c>
      <c r="U16" s="75">
        <v>10</v>
      </c>
      <c r="V16" s="75">
        <v>23</v>
      </c>
      <c r="W16" s="71">
        <f>IFERROR(Q16/R16-1,"n/a")</f>
        <v>0.33333333333333326</v>
      </c>
      <c r="X16" s="71">
        <f>IFERROR(Q16/S16-1,"n/a")</f>
        <v>0</v>
      </c>
      <c r="Y16" s="71">
        <f>IFERROR(Q16/T16-1,"n/a")</f>
        <v>2</v>
      </c>
      <c r="Z16" s="71">
        <f>IFERROR(Q16/U16-1,"n/a")</f>
        <v>2.6</v>
      </c>
      <c r="AA16" s="131">
        <f>IFERROR(Q16/V16-1,"n/a")</f>
        <v>0.56521739130434789</v>
      </c>
      <c r="AB16" s="75">
        <v>575</v>
      </c>
      <c r="AC16" s="75">
        <v>572</v>
      </c>
      <c r="AD16" s="75">
        <v>202</v>
      </c>
      <c r="AE16" s="75">
        <v>54</v>
      </c>
      <c r="AF16" s="231">
        <v>586</v>
      </c>
      <c r="AG16" s="224"/>
      <c r="AH16" s="224"/>
    </row>
    <row r="17" spans="1:34" s="225" customFormat="1" ht="10.8">
      <c r="A17" s="224"/>
      <c r="B17" s="229"/>
      <c r="C17" s="190"/>
      <c r="D17" s="168" t="s">
        <v>20</v>
      </c>
      <c r="E17" s="189"/>
      <c r="F17" s="130">
        <v>54338</v>
      </c>
      <c r="G17" s="130">
        <v>43135</v>
      </c>
      <c r="H17" s="130">
        <v>28377</v>
      </c>
      <c r="I17" s="130">
        <v>4146</v>
      </c>
      <c r="J17" s="130">
        <v>565</v>
      </c>
      <c r="K17" s="130">
        <v>32801</v>
      </c>
      <c r="L17" s="71">
        <f>IFERROR(F17/G17-1,"n/a")</f>
        <v>0.2597194853367335</v>
      </c>
      <c r="M17" s="71">
        <f>IFERROR(F17/H17-1,"n/a")</f>
        <v>0.91486062656376643</v>
      </c>
      <c r="N17" s="71">
        <f>IFERROR(F17/I17-1,"n/a")</f>
        <v>12.10612638687892</v>
      </c>
      <c r="O17" s="71">
        <f>IFERROR(F17/J17-1,"n/a")</f>
        <v>95.173451327433625</v>
      </c>
      <c r="P17" s="131">
        <f>IFERROR(F17/K17-1,"n/a")</f>
        <v>0.6565958354928203</v>
      </c>
      <c r="Q17" s="75">
        <v>128872</v>
      </c>
      <c r="R17" s="75">
        <v>83055</v>
      </c>
      <c r="S17" s="75">
        <v>36508</v>
      </c>
      <c r="T17" s="75">
        <v>10103</v>
      </c>
      <c r="U17" s="75">
        <v>41113</v>
      </c>
      <c r="V17" s="75">
        <v>80374</v>
      </c>
      <c r="W17" s="71">
        <f>IFERROR(Q17/R17-1,"n/a")</f>
        <v>0.55164649930768772</v>
      </c>
      <c r="X17" s="71">
        <f>IFERROR(Q17/S17-1,"n/a")</f>
        <v>2.5299660348416784</v>
      </c>
      <c r="Y17" s="71">
        <f>IFERROR(Q17/T17-1,"n/a")</f>
        <v>11.755815104424428</v>
      </c>
      <c r="Z17" s="71">
        <f>IFERROR(Q17/U17-1,"n/a")</f>
        <v>2.1345803030671564</v>
      </c>
      <c r="AA17" s="131">
        <f>IFERROR(Q17/V17-1,"n/a")</f>
        <v>0.60340408589842487</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21</v>
      </c>
      <c r="G19" s="130">
        <v>17</v>
      </c>
      <c r="H19" s="130">
        <v>6</v>
      </c>
      <c r="I19" s="130">
        <v>0</v>
      </c>
      <c r="J19" s="130">
        <v>2</v>
      </c>
      <c r="K19" s="130">
        <v>5</v>
      </c>
      <c r="L19" s="71">
        <f>IFERROR(F19/G19-1,"n/a")</f>
        <v>0.23529411764705888</v>
      </c>
      <c r="M19" s="71">
        <f>IFERROR(F19/H19-1,"n/a")</f>
        <v>2.5</v>
      </c>
      <c r="N19" s="71" t="str">
        <f>IFERROR(F19/I19-1,"n/a")</f>
        <v>n/a</v>
      </c>
      <c r="O19" s="71">
        <f>IFERROR(F19/J19-1,"n/a")</f>
        <v>9.5</v>
      </c>
      <c r="P19" s="131">
        <f>IFERROR(F19/K19-1,"n/a")</f>
        <v>3.2</v>
      </c>
      <c r="Q19" s="75">
        <v>27</v>
      </c>
      <c r="R19" s="75">
        <v>23</v>
      </c>
      <c r="S19" s="75">
        <v>12</v>
      </c>
      <c r="T19" s="75">
        <v>0</v>
      </c>
      <c r="U19" s="75">
        <v>3</v>
      </c>
      <c r="V19" s="75">
        <v>6</v>
      </c>
      <c r="W19" s="71">
        <f>IFERROR(Q19/R19-1,"n/a")</f>
        <v>0.17391304347826098</v>
      </c>
      <c r="X19" s="71">
        <f>IFERROR(Q19/S19-1,"n/a")</f>
        <v>1.25</v>
      </c>
      <c r="Y19" s="71" t="str">
        <f>IFERROR(Q19/T19-1,"n/a")</f>
        <v>n/a</v>
      </c>
      <c r="Z19" s="71">
        <f>IFERROR(Q19/U19-1,"n/a")</f>
        <v>8</v>
      </c>
      <c r="AA19" s="131">
        <f>IFERROR(Q19/V19-1,"n/a")</f>
        <v>3.5</v>
      </c>
      <c r="AB19" s="75">
        <v>708</v>
      </c>
      <c r="AC19" s="75">
        <v>658</v>
      </c>
      <c r="AD19" s="75">
        <v>47</v>
      </c>
      <c r="AE19" s="75">
        <v>9</v>
      </c>
      <c r="AF19" s="231">
        <v>290</v>
      </c>
      <c r="AG19" s="224"/>
      <c r="AH19" s="224"/>
    </row>
    <row r="20" spans="1:34" s="225" customFormat="1" ht="10.8">
      <c r="A20" s="224"/>
      <c r="B20" s="229"/>
      <c r="C20" s="190"/>
      <c r="D20" s="168" t="s">
        <v>20</v>
      </c>
      <c r="E20" s="189"/>
      <c r="F20" s="130">
        <v>31321</v>
      </c>
      <c r="G20" s="130">
        <v>14734</v>
      </c>
      <c r="H20" s="130">
        <v>1346</v>
      </c>
      <c r="I20" s="130">
        <v>0</v>
      </c>
      <c r="J20" s="130">
        <v>887</v>
      </c>
      <c r="K20" s="130">
        <v>4876</v>
      </c>
      <c r="L20" s="71">
        <f>IFERROR(F20/G20-1,"n/a")</f>
        <v>1.1257635401113073</v>
      </c>
      <c r="M20" s="71">
        <f>IFERROR(F20/H20-1,"n/a")</f>
        <v>22.269687964338782</v>
      </c>
      <c r="N20" s="71" t="str">
        <f>IFERROR(F20/I20-1,"n/a")</f>
        <v>n/a</v>
      </c>
      <c r="O20" s="71">
        <f>IFERROR(F20/J20-1,"n/a")</f>
        <v>34.311161217587376</v>
      </c>
      <c r="P20" s="131">
        <f>IFERROR(F20/K20-1,"n/a")</f>
        <v>5.4235028712059066</v>
      </c>
      <c r="Q20" s="75">
        <v>39741</v>
      </c>
      <c r="R20" s="75">
        <v>20846</v>
      </c>
      <c r="S20" s="75">
        <v>3085</v>
      </c>
      <c r="T20" s="75">
        <v>0</v>
      </c>
      <c r="U20" s="75">
        <v>1753</v>
      </c>
      <c r="V20" s="75">
        <v>6484</v>
      </c>
      <c r="W20" s="71">
        <f>IFERROR(Q20/R20-1,"n/a")</f>
        <v>0.90640890338674085</v>
      </c>
      <c r="X20" s="71">
        <f>IFERROR(Q20/S20-1,"n/a")</f>
        <v>11.882009724473258</v>
      </c>
      <c r="Y20" s="71" t="str">
        <f>IFERROR(Q20/T20-1,"n/a")</f>
        <v>n/a</v>
      </c>
      <c r="Z20" s="71">
        <f>IFERROR(Q20/U20-1,"n/a")</f>
        <v>21.670279520821449</v>
      </c>
      <c r="AA20" s="131">
        <f>IFERROR(Q20/V20-1,"n/a")</f>
        <v>5.1290869833436155</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87</v>
      </c>
      <c r="G22" s="130">
        <v>108</v>
      </c>
      <c r="H22" s="130">
        <v>24</v>
      </c>
      <c r="I22" s="130">
        <v>0</v>
      </c>
      <c r="J22" s="130">
        <v>10</v>
      </c>
      <c r="K22" s="130">
        <v>44</v>
      </c>
      <c r="L22" s="71">
        <f>IFERROR(F22/G22-1,"n/a")</f>
        <v>-0.19444444444444442</v>
      </c>
      <c r="M22" s="71">
        <f>IFERROR(F22/H22-1,"n/a")</f>
        <v>2.625</v>
      </c>
      <c r="N22" s="71" t="str">
        <f>IFERROR(F22/I22-1,"n/a")</f>
        <v>n/a</v>
      </c>
      <c r="O22" s="71">
        <f>IFERROR(F22/J22-1,"n/a")</f>
        <v>7.6999999999999993</v>
      </c>
      <c r="P22" s="131">
        <f>IFERROR(F22/K22-1,"n/a")</f>
        <v>0.97727272727272729</v>
      </c>
      <c r="Q22" s="75">
        <v>259</v>
      </c>
      <c r="R22" s="75">
        <v>287</v>
      </c>
      <c r="S22" s="75">
        <v>53</v>
      </c>
      <c r="T22" s="75">
        <v>0</v>
      </c>
      <c r="U22" s="75">
        <v>43</v>
      </c>
      <c r="V22" s="75">
        <v>89</v>
      </c>
      <c r="W22" s="71">
        <f>IFERROR(Q22/R22-1,"n/a")</f>
        <v>-9.7560975609756073E-2</v>
      </c>
      <c r="X22" s="71">
        <f>IFERROR(Q22/S22-1,"n/a")</f>
        <v>3.8867924528301883</v>
      </c>
      <c r="Y22" s="71" t="str">
        <f>IFERROR(Q22/T22-1,"n/a")</f>
        <v>n/a</v>
      </c>
      <c r="Z22" s="71">
        <f>IFERROR(Q22/U22-1,"n/a")</f>
        <v>5.0232558139534884</v>
      </c>
      <c r="AA22" s="131">
        <f>IFERROR(Q22/V22-1,"n/a")</f>
        <v>1.9101123595505616</v>
      </c>
      <c r="AB22" s="75">
        <v>1500</v>
      </c>
      <c r="AC22" s="75">
        <v>895</v>
      </c>
      <c r="AD22" s="75">
        <v>283</v>
      </c>
      <c r="AE22" s="75">
        <v>43</v>
      </c>
      <c r="AF22" s="231">
        <v>827</v>
      </c>
      <c r="AG22" s="224"/>
      <c r="AH22" s="224"/>
    </row>
    <row r="23" spans="1:34" s="225" customFormat="1" ht="10.8">
      <c r="A23" s="224"/>
      <c r="B23" s="229"/>
      <c r="C23" s="190"/>
      <c r="D23" s="168" t="s">
        <v>20</v>
      </c>
      <c r="E23" s="189"/>
      <c r="F23" s="130">
        <v>316617</v>
      </c>
      <c r="G23" s="130">
        <v>297870</v>
      </c>
      <c r="H23" s="130">
        <v>32594</v>
      </c>
      <c r="I23" s="130">
        <v>0</v>
      </c>
      <c r="J23" s="130">
        <v>28535</v>
      </c>
      <c r="K23" s="130">
        <v>117674</v>
      </c>
      <c r="L23" s="71">
        <f>IFERROR(F23/G23-1,"n/a")</f>
        <v>6.2936851646691494E-2</v>
      </c>
      <c r="M23" s="71">
        <f>IFERROR(F23/H23-1,"n/a")</f>
        <v>8.7139657605694296</v>
      </c>
      <c r="N23" s="71" t="str">
        <f>IFERROR(F23/I23-1,"n/a")</f>
        <v>n/a</v>
      </c>
      <c r="O23" s="71">
        <f>IFERROR(F23/J23-1,"n/a")</f>
        <v>10.095742071140704</v>
      </c>
      <c r="P23" s="131">
        <f>IFERROR(F23/K23-1,"n/a")</f>
        <v>1.690628346108741</v>
      </c>
      <c r="Q23" s="75">
        <v>913055</v>
      </c>
      <c r="R23" s="75">
        <v>836274</v>
      </c>
      <c r="S23" s="75">
        <v>68454</v>
      </c>
      <c r="T23" s="75">
        <v>0</v>
      </c>
      <c r="U23" s="75">
        <v>140552</v>
      </c>
      <c r="V23" s="75">
        <v>251900</v>
      </c>
      <c r="W23" s="71">
        <f>IFERROR(Q23/R23-1,"n/a")</f>
        <v>9.1813209546153463E-2</v>
      </c>
      <c r="X23" s="71">
        <f>IFERROR(Q23/S23-1,"n/a")</f>
        <v>12.338227130627867</v>
      </c>
      <c r="Y23" s="71" t="str">
        <f>IFERROR(Q23/T23-1,"n/a")</f>
        <v>n/a</v>
      </c>
      <c r="Z23" s="71">
        <f>IFERROR(Q23/U23-1,"n/a")</f>
        <v>5.4962078092094027</v>
      </c>
      <c r="AA23" s="131">
        <f>IFERROR(Q23/V23-1,"n/a")</f>
        <v>2.6246724890829696</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v>0</v>
      </c>
      <c r="R25" s="75">
        <v>0</v>
      </c>
      <c r="S25" s="75">
        <v>0</v>
      </c>
      <c r="T25" s="75">
        <v>0</v>
      </c>
      <c r="U25" s="75">
        <v>0</v>
      </c>
      <c r="V25" s="75">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0.8">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v>0</v>
      </c>
      <c r="R26" s="75">
        <v>0</v>
      </c>
      <c r="S26" s="75">
        <v>0</v>
      </c>
      <c r="T26" s="75">
        <v>0</v>
      </c>
      <c r="U26" s="75">
        <v>0</v>
      </c>
      <c r="V26" s="75">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407</v>
      </c>
      <c r="G27" s="137">
        <f t="shared" si="0"/>
        <v>322</v>
      </c>
      <c r="H27" s="137">
        <f t="shared" si="0"/>
        <v>260</v>
      </c>
      <c r="I27" s="137">
        <f t="shared" si="0"/>
        <v>5</v>
      </c>
      <c r="J27" s="137">
        <f t="shared" si="0"/>
        <v>160</v>
      </c>
      <c r="K27" s="137">
        <f t="shared" si="0"/>
        <v>229</v>
      </c>
      <c r="L27" s="138">
        <f>IFERROR(F27/G27-1,"n/a")</f>
        <v>0.2639751552795031</v>
      </c>
      <c r="M27" s="138">
        <f>IFERROR(F27/H27-1,"n/a")</f>
        <v>0.56538461538461537</v>
      </c>
      <c r="N27" s="138">
        <f>IFERROR(F27/I27-1,"n/a")</f>
        <v>80.400000000000006</v>
      </c>
      <c r="O27" s="138">
        <f>IFERROR(F27/J27-1,"n/a")</f>
        <v>1.5437500000000002</v>
      </c>
      <c r="P27" s="139">
        <f>IFERROR(F27/K27-1,"n/a")</f>
        <v>0.77729257641921401</v>
      </c>
      <c r="Q27" s="137">
        <f t="shared" ref="Q27:V28" si="1">Q13+Q16+Q19+Q22+Q25</f>
        <v>1025</v>
      </c>
      <c r="R27" s="137">
        <f t="shared" si="1"/>
        <v>867</v>
      </c>
      <c r="S27" s="137">
        <f t="shared" si="1"/>
        <v>631</v>
      </c>
      <c r="T27" s="137">
        <f t="shared" si="1"/>
        <v>12</v>
      </c>
      <c r="U27" s="137">
        <f t="shared" si="1"/>
        <v>565</v>
      </c>
      <c r="V27" s="137">
        <f t="shared" si="1"/>
        <v>634</v>
      </c>
      <c r="W27" s="138">
        <f>IFERROR(Q27/R27-1,"n/a")</f>
        <v>0.18223760092272201</v>
      </c>
      <c r="X27" s="138">
        <f>IFERROR(Q27/S27-1,"n/a")</f>
        <v>0.62440570522979399</v>
      </c>
      <c r="Y27" s="138">
        <f>IFERROR(Q27/T27-1,"n/a")</f>
        <v>84.416666666666671</v>
      </c>
      <c r="Z27" s="138">
        <f>IFERROR(Q27/U27-1,"n/a")</f>
        <v>0.81415929203539816</v>
      </c>
      <c r="AA27" s="139">
        <f>IFERROR(Q27/V27-1,"n/a")</f>
        <v>0.61671924290220814</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1256379</v>
      </c>
      <c r="G28" s="141">
        <f t="shared" si="0"/>
        <v>921313</v>
      </c>
      <c r="H28" s="141">
        <f t="shared" si="0"/>
        <v>406818</v>
      </c>
      <c r="I28" s="141">
        <f t="shared" si="0"/>
        <v>4146</v>
      </c>
      <c r="J28" s="141">
        <f t="shared" si="0"/>
        <v>226273</v>
      </c>
      <c r="K28" s="141">
        <f t="shared" si="0"/>
        <v>655947</v>
      </c>
      <c r="L28" s="142">
        <f>IFERROR(F28/G28-1,"n/a")</f>
        <v>0.36368313483039971</v>
      </c>
      <c r="M28" s="142">
        <f>IFERROR(F28/H28-1,"n/a")</f>
        <v>2.0883073020367831</v>
      </c>
      <c r="N28" s="142">
        <f>IFERROR(F28/I28-1,"n/a")</f>
        <v>302.03400868306801</v>
      </c>
      <c r="O28" s="142">
        <f>IFERROR(F28/J28-1,"n/a")</f>
        <v>4.5524919013757721</v>
      </c>
      <c r="P28" s="143">
        <f>IFERROR(F28/K28-1,"n/a")</f>
        <v>0.91536663785336314</v>
      </c>
      <c r="Q28" s="141">
        <f t="shared" si="1"/>
        <v>3231910</v>
      </c>
      <c r="R28" s="141">
        <f t="shared" si="1"/>
        <v>2478359</v>
      </c>
      <c r="S28" s="141">
        <f t="shared" si="1"/>
        <v>867705</v>
      </c>
      <c r="T28" s="141">
        <f t="shared" si="1"/>
        <v>10103</v>
      </c>
      <c r="U28" s="141">
        <f t="shared" si="1"/>
        <v>1276302</v>
      </c>
      <c r="V28" s="141">
        <f t="shared" si="1"/>
        <v>1789862</v>
      </c>
      <c r="W28" s="142">
        <f>IFERROR(Q28/R28-1,"n/a")</f>
        <v>0.30405239918833393</v>
      </c>
      <c r="X28" s="142">
        <f>IFERROR(Q28/S28-1,"n/a")</f>
        <v>2.7246644885070386</v>
      </c>
      <c r="Y28" s="142">
        <f>IFERROR(Q28/T28-1,"n/a")</f>
        <v>318.89607047411658</v>
      </c>
      <c r="Z28" s="142">
        <f>IFERROR(Q28/U28-1,"n/a")</f>
        <v>1.5322455030235789</v>
      </c>
      <c r="AA28" s="143">
        <f>IFERROR(Q28/V28-1,"n/a")</f>
        <v>0.80567552135304288</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showGridLines="0" zoomScaleNormal="100" workbookViewId="0">
      <selection activeCell="W11" sqref="W11"/>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v>45337</v>
      </c>
      <c r="AG3" s="166"/>
      <c r="AH3" s="10"/>
    </row>
    <row r="4" spans="1:34" ht="16.2">
      <c r="A4" s="10"/>
      <c r="B4" s="167" t="s">
        <v>11</v>
      </c>
      <c r="C4" s="168"/>
      <c r="D4" s="205"/>
      <c r="E4" s="234" t="s">
        <v>108</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43</v>
      </c>
      <c r="G9" s="250"/>
      <c r="H9" s="250"/>
      <c r="I9" s="250"/>
      <c r="J9" s="250"/>
      <c r="K9" s="250"/>
      <c r="L9" s="250"/>
      <c r="M9" s="250"/>
      <c r="N9" s="250"/>
      <c r="O9" s="250"/>
      <c r="P9" s="251"/>
      <c r="Q9" s="252" t="s">
        <v>44</v>
      </c>
      <c r="R9" s="253"/>
      <c r="S9" s="253"/>
      <c r="T9" s="253"/>
      <c r="U9" s="253"/>
      <c r="V9" s="253"/>
      <c r="W9" s="253"/>
      <c r="X9" s="253"/>
      <c r="Y9" s="253"/>
      <c r="Z9" s="253"/>
      <c r="AA9" s="254"/>
      <c r="AB9" s="252" t="s">
        <v>25</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111</v>
      </c>
      <c r="M11" s="183" t="s">
        <v>112</v>
      </c>
      <c r="N11" s="183" t="s">
        <v>113</v>
      </c>
      <c r="O11" s="183" t="s">
        <v>114</v>
      </c>
      <c r="P11" s="184" t="s">
        <v>115</v>
      </c>
      <c r="Q11" s="183">
        <v>2024</v>
      </c>
      <c r="R11" s="183">
        <v>2023</v>
      </c>
      <c r="S11" s="183">
        <v>2022</v>
      </c>
      <c r="T11" s="182">
        <v>2021</v>
      </c>
      <c r="U11" s="182">
        <v>2020</v>
      </c>
      <c r="V11" s="182">
        <v>2019</v>
      </c>
      <c r="W11" s="183" t="s">
        <v>111</v>
      </c>
      <c r="X11" s="183" t="s">
        <v>112</v>
      </c>
      <c r="Y11" s="183" t="s">
        <v>113</v>
      </c>
      <c r="Z11" s="183" t="s">
        <v>114</v>
      </c>
      <c r="AA11" s="184" t="s">
        <v>115</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224</v>
      </c>
      <c r="G13" s="130">
        <v>161</v>
      </c>
      <c r="H13" s="130">
        <v>162</v>
      </c>
      <c r="I13" s="130">
        <v>0</v>
      </c>
      <c r="J13" s="130">
        <v>175</v>
      </c>
      <c r="K13" s="130">
        <v>157</v>
      </c>
      <c r="L13" s="71">
        <f>IFERROR(F13/G13-1,"n/a")</f>
        <v>0.39130434782608692</v>
      </c>
      <c r="M13" s="71">
        <f>IFERROR(F13/H13-1,"n/a")</f>
        <v>0.38271604938271597</v>
      </c>
      <c r="N13" s="71" t="str">
        <f>IFERROR(F13/I13-1,"n/a")</f>
        <v>n/a</v>
      </c>
      <c r="O13" s="71">
        <f>IFERROR(F13/J13-1,"n/a")</f>
        <v>0.28000000000000003</v>
      </c>
      <c r="P13" s="131">
        <f>IFERROR(F13/K13-1,"n/a")</f>
        <v>0.4267515923566878</v>
      </c>
      <c r="Q13" s="75">
        <v>421</v>
      </c>
      <c r="R13" s="75">
        <v>349</v>
      </c>
      <c r="S13" s="75">
        <v>326</v>
      </c>
      <c r="T13" s="75">
        <v>0</v>
      </c>
      <c r="U13" s="75">
        <v>362</v>
      </c>
      <c r="V13" s="75">
        <v>346</v>
      </c>
      <c r="W13" s="71">
        <f>IFERROR(Q13/R13-1,"n/a")</f>
        <v>0.20630372492836679</v>
      </c>
      <c r="X13" s="71">
        <f>IFERROR(Q13/S13-1,"n/a")</f>
        <v>0.29141104294478537</v>
      </c>
      <c r="Y13" s="71" t="str">
        <f>IFERROR(Q13/T13-1,"n/a")</f>
        <v>n/a</v>
      </c>
      <c r="Z13" s="71">
        <f>IFERROR(Q13/U13-1,"n/a")</f>
        <v>0.16298342541436472</v>
      </c>
      <c r="AA13" s="131">
        <f>IFERROR(Q13/V13-1,"n/a")</f>
        <v>0.21676300578034691</v>
      </c>
      <c r="AB13" s="75">
        <v>1630</v>
      </c>
      <c r="AC13" s="75">
        <v>1486</v>
      </c>
      <c r="AD13" s="75">
        <v>522</v>
      </c>
      <c r="AE13" s="75">
        <v>551</v>
      </c>
      <c r="AF13" s="231">
        <v>1591</v>
      </c>
      <c r="AG13" s="224"/>
      <c r="AH13" s="224"/>
    </row>
    <row r="14" spans="1:34" s="225" customFormat="1" ht="10.8">
      <c r="A14" s="224"/>
      <c r="B14" s="229"/>
      <c r="C14" s="190"/>
      <c r="D14" s="168" t="s">
        <v>20</v>
      </c>
      <c r="E14" s="189"/>
      <c r="F14" s="130">
        <v>674695</v>
      </c>
      <c r="G14" s="130">
        <v>449661</v>
      </c>
      <c r="H14" s="130">
        <v>219545</v>
      </c>
      <c r="I14" s="130">
        <v>0</v>
      </c>
      <c r="J14" s="130">
        <v>430518</v>
      </c>
      <c r="K14" s="130">
        <v>425246</v>
      </c>
      <c r="L14" s="71">
        <f>IFERROR(F14/G14-1,"n/a")</f>
        <v>0.50045256315313091</v>
      </c>
      <c r="M14" s="71">
        <f>IFERROR(F14/H14-1,"n/a")</f>
        <v>2.0731512901683025</v>
      </c>
      <c r="N14" s="71" t="str">
        <f>IFERROR(F14/I14-1,"n/a")</f>
        <v>n/a</v>
      </c>
      <c r="O14" s="71">
        <f>IFERROR(F14/J14-1,"n/a")</f>
        <v>0.5671702460756578</v>
      </c>
      <c r="P14" s="131">
        <f>IFERROR(F14/K14-1,"n/a")</f>
        <v>0.58659928606030398</v>
      </c>
      <c r="Q14" s="75">
        <v>1296139</v>
      </c>
      <c r="R14" s="75">
        <v>972610</v>
      </c>
      <c r="S14" s="75">
        <v>415157</v>
      </c>
      <c r="T14" s="75">
        <v>0</v>
      </c>
      <c r="U14" s="75">
        <v>896598</v>
      </c>
      <c r="V14" s="75">
        <v>950508</v>
      </c>
      <c r="W14" s="71">
        <f>IFERROR(Q14/R14-1,"n/a")</f>
        <v>0.33264000987034881</v>
      </c>
      <c r="X14" s="71">
        <f>IFERROR(Q14/S14-1,"n/a")</f>
        <v>2.1220453948747102</v>
      </c>
      <c r="Y14" s="71" t="str">
        <f>IFERROR(Q14/T14-1,"n/a")</f>
        <v>n/a</v>
      </c>
      <c r="Z14" s="71">
        <f>IFERROR(Q14/U14-1,"n/a")</f>
        <v>0.44561888382530412</v>
      </c>
      <c r="AA14" s="131">
        <f>IFERROR(Q14/V14-1,"n/a")</f>
        <v>0.36362766015646364</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8</v>
      </c>
      <c r="G16" s="130">
        <v>6</v>
      </c>
      <c r="H16" s="130">
        <v>7</v>
      </c>
      <c r="I16" s="130">
        <v>5</v>
      </c>
      <c r="J16" s="130">
        <v>4</v>
      </c>
      <c r="K16" s="130">
        <v>8</v>
      </c>
      <c r="L16" s="71">
        <f>IFERROR(F16/G16-1,"n/a")</f>
        <v>0.33333333333333326</v>
      </c>
      <c r="M16" s="71">
        <f>IFERROR(F16/H16-1,"n/a")</f>
        <v>0.14285714285714279</v>
      </c>
      <c r="N16" s="71">
        <f>IFERROR(F16/I16-1,"n/a")</f>
        <v>0.60000000000000009</v>
      </c>
      <c r="O16" s="71">
        <f>IFERROR(F16/J16-1,"n/a")</f>
        <v>1</v>
      </c>
      <c r="P16" s="131">
        <f>IFERROR(F16/K16-1,"n/a")</f>
        <v>0</v>
      </c>
      <c r="Q16" s="75">
        <v>19</v>
      </c>
      <c r="R16" s="75">
        <v>11</v>
      </c>
      <c r="S16" s="75">
        <v>10</v>
      </c>
      <c r="T16" s="75">
        <v>7</v>
      </c>
      <c r="U16" s="75">
        <v>9</v>
      </c>
      <c r="V16" s="75">
        <v>13</v>
      </c>
      <c r="W16" s="71">
        <f>IFERROR(Q16/R16-1,"n/a")</f>
        <v>0.72727272727272729</v>
      </c>
      <c r="X16" s="71">
        <f>IFERROR(Q16/S16-1,"n/a")</f>
        <v>0.89999999999999991</v>
      </c>
      <c r="Y16" s="71">
        <f>IFERROR(Q16/T16-1,"n/a")</f>
        <v>1.7142857142857144</v>
      </c>
      <c r="Z16" s="71">
        <f>IFERROR(Q16/U16-1,"n/a")</f>
        <v>1.1111111111111112</v>
      </c>
      <c r="AA16" s="131">
        <f>IFERROR(Q16/V16-1,"n/a")</f>
        <v>0.46153846153846145</v>
      </c>
      <c r="AB16" s="75">
        <v>575</v>
      </c>
      <c r="AC16" s="75">
        <v>572</v>
      </c>
      <c r="AD16" s="75">
        <v>202</v>
      </c>
      <c r="AE16" s="75">
        <v>54</v>
      </c>
      <c r="AF16" s="231">
        <v>586</v>
      </c>
      <c r="AG16" s="224"/>
      <c r="AH16" s="224"/>
    </row>
    <row r="17" spans="1:34" s="225" customFormat="1" ht="10.8">
      <c r="A17" s="224"/>
      <c r="B17" s="229"/>
      <c r="C17" s="190"/>
      <c r="D17" s="168" t="s">
        <v>20</v>
      </c>
      <c r="E17" s="189"/>
      <c r="F17" s="130">
        <v>31100</v>
      </c>
      <c r="G17" s="130">
        <v>24121</v>
      </c>
      <c r="H17" s="130">
        <v>6429</v>
      </c>
      <c r="I17" s="130">
        <v>4669</v>
      </c>
      <c r="J17" s="130">
        <v>17407</v>
      </c>
      <c r="K17" s="130">
        <v>26946</v>
      </c>
      <c r="L17" s="71">
        <f>IFERROR(F17/G17-1,"n/a")</f>
        <v>0.2893329463952572</v>
      </c>
      <c r="M17" s="71">
        <f>IFERROR(F17/H17-1,"n/a")</f>
        <v>3.8374552807590607</v>
      </c>
      <c r="N17" s="71">
        <f>IFERROR(F17/I17-1,"n/a")</f>
        <v>5.6609552366673803</v>
      </c>
      <c r="O17" s="71">
        <f>IFERROR(F17/J17-1,"n/a")</f>
        <v>0.78663755960245885</v>
      </c>
      <c r="P17" s="131">
        <f>IFERROR(F17/K17-1,"n/a")</f>
        <v>0.15416017219624445</v>
      </c>
      <c r="Q17" s="75">
        <v>74534</v>
      </c>
      <c r="R17" s="75">
        <v>39920</v>
      </c>
      <c r="S17" s="75">
        <v>8131</v>
      </c>
      <c r="T17" s="75">
        <v>5957</v>
      </c>
      <c r="U17" s="75">
        <v>40548</v>
      </c>
      <c r="V17" s="75">
        <v>47573</v>
      </c>
      <c r="W17" s="71">
        <f>IFERROR(Q17/R17-1,"n/a")</f>
        <v>0.86708416833667346</v>
      </c>
      <c r="X17" s="71">
        <f>IFERROR(Q17/S17-1,"n/a")</f>
        <v>8.1666461689829042</v>
      </c>
      <c r="Y17" s="71">
        <f>IFERROR(Q17/T17-1,"n/a")</f>
        <v>11.512002685915729</v>
      </c>
      <c r="Z17" s="71">
        <f>IFERROR(Q17/U17-1,"n/a")</f>
        <v>0.83816711058498572</v>
      </c>
      <c r="AA17" s="131">
        <f>IFERROR(Q17/V17-1,"n/a")</f>
        <v>0.56672902696907901</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4</v>
      </c>
      <c r="G19" s="130">
        <v>2</v>
      </c>
      <c r="H19" s="130">
        <v>3</v>
      </c>
      <c r="I19" s="130">
        <v>0</v>
      </c>
      <c r="J19" s="130">
        <v>0</v>
      </c>
      <c r="K19" s="130">
        <v>1</v>
      </c>
      <c r="L19" s="71">
        <f>IFERROR(F19/G19-1,"n/a")</f>
        <v>1</v>
      </c>
      <c r="M19" s="71">
        <f>IFERROR(F19/H19-1,"n/a")</f>
        <v>0.33333333333333326</v>
      </c>
      <c r="N19" s="71" t="str">
        <f>IFERROR(F19/I19-1,"n/a")</f>
        <v>n/a</v>
      </c>
      <c r="O19" s="71" t="str">
        <f>IFERROR(F19/J19-1,"n/a")</f>
        <v>n/a</v>
      </c>
      <c r="P19" s="131">
        <f>IFERROR(F19/K19-1,"n/a")</f>
        <v>3</v>
      </c>
      <c r="Q19" s="75">
        <v>6</v>
      </c>
      <c r="R19" s="75">
        <v>6</v>
      </c>
      <c r="S19" s="75">
        <v>6</v>
      </c>
      <c r="T19" s="75">
        <v>0</v>
      </c>
      <c r="U19" s="75">
        <v>1</v>
      </c>
      <c r="V19" s="75">
        <v>1</v>
      </c>
      <c r="W19" s="71">
        <f>IFERROR(Q19/R19-1,"n/a")</f>
        <v>0</v>
      </c>
      <c r="X19" s="71">
        <f>IFERROR(Q19/S19-1,"n/a")</f>
        <v>0</v>
      </c>
      <c r="Y19" s="71" t="str">
        <f>IFERROR(Q19/T19-1,"n/a")</f>
        <v>n/a</v>
      </c>
      <c r="Z19" s="71">
        <f>IFERROR(Q19/U19-1,"n/a")</f>
        <v>5</v>
      </c>
      <c r="AA19" s="131">
        <f>IFERROR(Q19/V19-1,"n/a")</f>
        <v>5</v>
      </c>
      <c r="AB19" s="75">
        <v>708</v>
      </c>
      <c r="AC19" s="75">
        <v>658</v>
      </c>
      <c r="AD19" s="75">
        <v>47</v>
      </c>
      <c r="AE19" s="75">
        <v>9</v>
      </c>
      <c r="AF19" s="231">
        <v>290</v>
      </c>
      <c r="AG19" s="224"/>
      <c r="AH19" s="224"/>
    </row>
    <row r="20" spans="1:34" s="225" customFormat="1" ht="10.8">
      <c r="A20" s="224"/>
      <c r="B20" s="229"/>
      <c r="C20" s="190"/>
      <c r="D20" s="168" t="s">
        <v>20</v>
      </c>
      <c r="E20" s="189"/>
      <c r="F20" s="130">
        <v>5580</v>
      </c>
      <c r="G20" s="130">
        <v>2252</v>
      </c>
      <c r="H20" s="130">
        <v>925</v>
      </c>
      <c r="I20" s="130">
        <v>0</v>
      </c>
      <c r="J20" s="130">
        <v>43</v>
      </c>
      <c r="K20" s="130">
        <v>1168</v>
      </c>
      <c r="L20" s="71">
        <f>IFERROR(F20/G20-1,"n/a")</f>
        <v>1.4777975133214922</v>
      </c>
      <c r="M20" s="71">
        <f>IFERROR(F20/H20-1,"n/a")</f>
        <v>5.0324324324324321</v>
      </c>
      <c r="N20" s="71" t="str">
        <f>IFERROR(F20/I20-1,"n/a")</f>
        <v>n/a</v>
      </c>
      <c r="O20" s="71">
        <f>IFERROR(F20/J20-1,"n/a")</f>
        <v>128.76744186046511</v>
      </c>
      <c r="P20" s="131">
        <f>IFERROR(F20/K20-1,"n/a")</f>
        <v>3.7773972602739727</v>
      </c>
      <c r="Q20" s="75">
        <v>8420</v>
      </c>
      <c r="R20" s="75">
        <v>6112</v>
      </c>
      <c r="S20" s="75">
        <v>1739</v>
      </c>
      <c r="T20" s="75">
        <v>0</v>
      </c>
      <c r="U20" s="75">
        <v>866</v>
      </c>
      <c r="V20" s="75">
        <v>1608</v>
      </c>
      <c r="W20" s="71">
        <f>IFERROR(Q20/R20-1,"n/a")</f>
        <v>0.3776178010471205</v>
      </c>
      <c r="X20" s="71">
        <f>IFERROR(Q20/S20-1,"n/a")</f>
        <v>3.8418631397354801</v>
      </c>
      <c r="Y20" s="71" t="str">
        <f>IFERROR(Q20/T20-1,"n/a")</f>
        <v>n/a</v>
      </c>
      <c r="Z20" s="71">
        <f>IFERROR(Q20/U20-1,"n/a")</f>
        <v>8.7228637413394914</v>
      </c>
      <c r="AA20" s="131">
        <f>IFERROR(Q20/V20-1,"n/a")</f>
        <v>4.2363184079601988</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78</v>
      </c>
      <c r="G22" s="130">
        <v>73</v>
      </c>
      <c r="H22" s="130">
        <v>13</v>
      </c>
      <c r="I22" s="130">
        <v>0</v>
      </c>
      <c r="J22" s="130">
        <v>14</v>
      </c>
      <c r="K22" s="130">
        <v>21</v>
      </c>
      <c r="L22" s="71">
        <f>IFERROR(F22/G22-1,"n/a")</f>
        <v>6.8493150684931559E-2</v>
      </c>
      <c r="M22" s="71">
        <f>IFERROR(F22/H22-1,"n/a")</f>
        <v>5</v>
      </c>
      <c r="N22" s="71" t="str">
        <f>IFERROR(F22/I22-1,"n/a")</f>
        <v>n/a</v>
      </c>
      <c r="O22" s="71">
        <f>IFERROR(F22/J22-1,"n/a")</f>
        <v>4.5714285714285712</v>
      </c>
      <c r="P22" s="131">
        <f>IFERROR(F22/K22-1,"n/a")</f>
        <v>2.7142857142857144</v>
      </c>
      <c r="Q22" s="75">
        <v>172</v>
      </c>
      <c r="R22" s="75">
        <v>179</v>
      </c>
      <c r="S22" s="75">
        <v>29</v>
      </c>
      <c r="T22" s="75">
        <v>0</v>
      </c>
      <c r="U22" s="75">
        <v>33</v>
      </c>
      <c r="V22" s="75">
        <v>45</v>
      </c>
      <c r="W22" s="71">
        <f>IFERROR(Q22/R22-1,"n/a")</f>
        <v>-3.9106145251396662E-2</v>
      </c>
      <c r="X22" s="71">
        <f>IFERROR(Q22/S22-1,"n/a")</f>
        <v>4.931034482758621</v>
      </c>
      <c r="Y22" s="71" t="str">
        <f>IFERROR(Q22/T22-1,"n/a")</f>
        <v>n/a</v>
      </c>
      <c r="Z22" s="71">
        <f>IFERROR(Q22/U22-1,"n/a")</f>
        <v>4.2121212121212119</v>
      </c>
      <c r="AA22" s="131">
        <f>IFERROR(Q22/V22-1,"n/a")</f>
        <v>2.8222222222222224</v>
      </c>
      <c r="AB22" s="75">
        <v>1500</v>
      </c>
      <c r="AC22" s="75">
        <v>895</v>
      </c>
      <c r="AD22" s="75">
        <v>283</v>
      </c>
      <c r="AE22" s="75">
        <v>43</v>
      </c>
      <c r="AF22" s="231">
        <v>827</v>
      </c>
      <c r="AG22" s="224"/>
      <c r="AH22" s="224"/>
    </row>
    <row r="23" spans="1:34" s="225" customFormat="1" ht="10.8">
      <c r="A23" s="224"/>
      <c r="B23" s="229"/>
      <c r="C23" s="190"/>
      <c r="D23" s="168" t="s">
        <v>20</v>
      </c>
      <c r="E23" s="189"/>
      <c r="F23" s="130">
        <v>288593</v>
      </c>
      <c r="G23" s="130">
        <v>247607</v>
      </c>
      <c r="H23" s="130">
        <v>14032</v>
      </c>
      <c r="I23" s="130">
        <v>0</v>
      </c>
      <c r="J23" s="130">
        <v>47023</v>
      </c>
      <c r="K23" s="130">
        <v>59703</v>
      </c>
      <c r="L23" s="71">
        <f>IFERROR(F23/G23-1,"n/a")</f>
        <v>0.1655284382105513</v>
      </c>
      <c r="M23" s="71">
        <f>IFERROR(F23/H23-1,"n/a")</f>
        <v>19.566775940706954</v>
      </c>
      <c r="N23" s="71" t="str">
        <f>IFERROR(F23/I23-1,"n/a")</f>
        <v>n/a</v>
      </c>
      <c r="O23" s="71">
        <f>IFERROR(F23/J23-1,"n/a")</f>
        <v>5.1372732492609998</v>
      </c>
      <c r="P23" s="131">
        <f>IFERROR(F23/K23-1,"n/a")</f>
        <v>3.8338106962799188</v>
      </c>
      <c r="Q23" s="75">
        <v>596438</v>
      </c>
      <c r="R23" s="75">
        <v>538404</v>
      </c>
      <c r="S23" s="75">
        <v>35860</v>
      </c>
      <c r="T23" s="75">
        <v>0</v>
      </c>
      <c r="U23" s="75">
        <v>112017</v>
      </c>
      <c r="V23" s="75">
        <v>134226</v>
      </c>
      <c r="W23" s="71">
        <f>IFERROR(Q23/R23-1,"n/a")</f>
        <v>0.10778894659029281</v>
      </c>
      <c r="X23" s="71">
        <f>IFERROR(Q23/S23-1,"n/a")</f>
        <v>15.632403792526492</v>
      </c>
      <c r="Y23" s="71" t="str">
        <f>IFERROR(Q23/T23-1,"n/a")</f>
        <v>n/a</v>
      </c>
      <c r="Z23" s="71">
        <f>IFERROR(Q23/U23-1,"n/a")</f>
        <v>4.3245310979583458</v>
      </c>
      <c r="AA23" s="131">
        <f>IFERROR(Q23/V23-1,"n/a")</f>
        <v>3.4435355296291332</v>
      </c>
      <c r="AB23" s="75">
        <v>4449177</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v>0</v>
      </c>
      <c r="R25" s="75">
        <v>0</v>
      </c>
      <c r="S25" s="75">
        <v>0</v>
      </c>
      <c r="T25" s="75">
        <v>0</v>
      </c>
      <c r="U25" s="75">
        <v>0</v>
      </c>
      <c r="V25" s="75">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0.8">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v>0</v>
      </c>
      <c r="R26" s="75">
        <v>0</v>
      </c>
      <c r="S26" s="75">
        <v>0</v>
      </c>
      <c r="T26" s="75">
        <v>0</v>
      </c>
      <c r="U26" s="75">
        <v>0</v>
      </c>
      <c r="V26" s="75">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0">F13+F16+F19+F22+F25</f>
        <v>314</v>
      </c>
      <c r="G27" s="137">
        <f t="shared" si="0"/>
        <v>242</v>
      </c>
      <c r="H27" s="137">
        <f t="shared" si="0"/>
        <v>185</v>
      </c>
      <c r="I27" s="137">
        <f t="shared" si="0"/>
        <v>5</v>
      </c>
      <c r="J27" s="137">
        <f t="shared" si="0"/>
        <v>193</v>
      </c>
      <c r="K27" s="137">
        <f t="shared" si="0"/>
        <v>187</v>
      </c>
      <c r="L27" s="138">
        <f>IFERROR(F27/G27-1,"n/a")</f>
        <v>0.29752066115702469</v>
      </c>
      <c r="M27" s="138">
        <f>IFERROR(F27/H27-1,"n/a")</f>
        <v>0.69729729729729728</v>
      </c>
      <c r="N27" s="138">
        <f>IFERROR(F27/I27-1,"n/a")</f>
        <v>61.8</v>
      </c>
      <c r="O27" s="138">
        <f>IFERROR(F27/J27-1,"n/a")</f>
        <v>0.62694300518134716</v>
      </c>
      <c r="P27" s="139">
        <f>IFERROR(F27/K27-1,"n/a")</f>
        <v>0.67914438502673802</v>
      </c>
      <c r="Q27" s="137">
        <f t="shared" ref="Q27:V28" si="1">Q13+Q16+Q19+Q22+Q25</f>
        <v>618</v>
      </c>
      <c r="R27" s="137">
        <f t="shared" si="1"/>
        <v>545</v>
      </c>
      <c r="S27" s="137">
        <f t="shared" si="1"/>
        <v>371</v>
      </c>
      <c r="T27" s="137">
        <f t="shared" si="1"/>
        <v>7</v>
      </c>
      <c r="U27" s="137">
        <f t="shared" si="1"/>
        <v>405</v>
      </c>
      <c r="V27" s="137">
        <f t="shared" si="1"/>
        <v>405</v>
      </c>
      <c r="W27" s="138">
        <f>IFERROR(Q27/R27-1,"n/a")</f>
        <v>0.13394495412844032</v>
      </c>
      <c r="X27" s="138">
        <f>IFERROR(Q27/S27-1,"n/a")</f>
        <v>0.66576819407008081</v>
      </c>
      <c r="Y27" s="138">
        <f>IFERROR(Q27/T27-1,"n/a")</f>
        <v>87.285714285714292</v>
      </c>
      <c r="Z27" s="138">
        <f>IFERROR(Q27/U27-1,"n/a")</f>
        <v>0.52592592592592591</v>
      </c>
      <c r="AA27" s="139">
        <f>IFERROR(Q27/V27-1,"n/a")</f>
        <v>0.52592592592592591</v>
      </c>
      <c r="AB27" s="137">
        <f>AB13+AB16+AB19+AB22+AB25</f>
        <v>4434</v>
      </c>
      <c r="AC27" s="137">
        <f>AC13+AC16+AC19+AC22+AC25</f>
        <v>3620</v>
      </c>
      <c r="AD27" s="140">
        <f t="shared" ref="AD27:AF28" si="2">AD13+AD16+AD19+AD22+AD25</f>
        <v>1054</v>
      </c>
      <c r="AE27" s="140">
        <f t="shared" si="2"/>
        <v>657</v>
      </c>
      <c r="AF27" s="159">
        <f t="shared" si="2"/>
        <v>3310</v>
      </c>
      <c r="AG27" s="224"/>
      <c r="AH27" s="224"/>
    </row>
    <row r="28" spans="1:34" s="225" customFormat="1" ht="12" thickTop="1" thickBot="1">
      <c r="A28" s="224"/>
      <c r="B28" s="229"/>
      <c r="C28" s="201" t="s">
        <v>17</v>
      </c>
      <c r="D28" s="202"/>
      <c r="E28" s="203"/>
      <c r="F28" s="141">
        <f t="shared" si="0"/>
        <v>999968</v>
      </c>
      <c r="G28" s="141">
        <f t="shared" si="0"/>
        <v>723641</v>
      </c>
      <c r="H28" s="141">
        <f t="shared" si="0"/>
        <v>240931</v>
      </c>
      <c r="I28" s="141">
        <f t="shared" si="0"/>
        <v>4669</v>
      </c>
      <c r="J28" s="141">
        <f t="shared" si="0"/>
        <v>494991</v>
      </c>
      <c r="K28" s="141">
        <f t="shared" si="0"/>
        <v>513063</v>
      </c>
      <c r="L28" s="142">
        <f>IFERROR(F28/G28-1,"n/a")</f>
        <v>0.38185647303013504</v>
      </c>
      <c r="M28" s="142">
        <f>IFERROR(F28/H28-1,"n/a")</f>
        <v>3.1504331115547606</v>
      </c>
      <c r="N28" s="142">
        <f>IFERROR(F28/I28-1,"n/a")</f>
        <v>213.17177125722853</v>
      </c>
      <c r="O28" s="142">
        <f>IFERROR(F28/J28-1,"n/a")</f>
        <v>1.0201741041756316</v>
      </c>
      <c r="P28" s="143">
        <f>IFERROR(F28/K28-1,"n/a")</f>
        <v>0.94901600778072082</v>
      </c>
      <c r="Q28" s="141">
        <f t="shared" si="1"/>
        <v>1975531</v>
      </c>
      <c r="R28" s="141">
        <f t="shared" si="1"/>
        <v>1557046</v>
      </c>
      <c r="S28" s="141">
        <f t="shared" si="1"/>
        <v>460887</v>
      </c>
      <c r="T28" s="141">
        <f t="shared" si="1"/>
        <v>5957</v>
      </c>
      <c r="U28" s="141">
        <f t="shared" si="1"/>
        <v>1050029</v>
      </c>
      <c r="V28" s="141">
        <f t="shared" si="1"/>
        <v>1133915</v>
      </c>
      <c r="W28" s="142">
        <f>IFERROR(Q28/R28-1,"n/a")</f>
        <v>0.26876855275952027</v>
      </c>
      <c r="X28" s="142">
        <f>IFERROR(Q28/S28-1,"n/a")</f>
        <v>3.2863673742153718</v>
      </c>
      <c r="Y28" s="142">
        <f>IFERROR(Q28/T28-1,"n/a")</f>
        <v>330.63186167533996</v>
      </c>
      <c r="Z28" s="142">
        <f>IFERROR(Q28/U28-1,"n/a")</f>
        <v>0.88140613259252842</v>
      </c>
      <c r="AA28" s="143">
        <f>IFERROR(Q28/V28-1,"n/a")</f>
        <v>0.74222141871304292</v>
      </c>
      <c r="AB28" s="141">
        <f>AB14+AB17+AB20+AB23+AB26</f>
        <v>12658551</v>
      </c>
      <c r="AC28" s="141">
        <f>AC14+AC17+AC20+AC23+AC26</f>
        <v>7626669</v>
      </c>
      <c r="AD28" s="144">
        <f t="shared" si="2"/>
        <v>1552483</v>
      </c>
      <c r="AE28" s="144">
        <f t="shared" si="2"/>
        <v>1314158</v>
      </c>
      <c r="AF28" s="162">
        <f t="shared" si="2"/>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row r="31" spans="1:34" ht="15" customHeight="1"/>
    <row r="32" spans="1:34" ht="15" customHeight="1"/>
    <row r="33" ht="15" customHeight="1"/>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showGridLines="0" zoomScaleNormal="100" workbookViewId="0">
      <selection activeCell="A2" sqref="A2:F4"/>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9"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165"/>
      <c r="AH2" s="10"/>
    </row>
    <row r="3" spans="1:34"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6"/>
      <c r="AG3" s="166"/>
      <c r="AH3" s="10"/>
    </row>
    <row r="4" spans="1:34" ht="16.2">
      <c r="A4" s="10"/>
      <c r="B4" s="167" t="s">
        <v>11</v>
      </c>
      <c r="C4" s="168"/>
      <c r="D4" s="205"/>
      <c r="E4" s="234" t="s">
        <v>102</v>
      </c>
      <c r="F4" s="234"/>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0"/>
    </row>
    <row r="5" spans="1:34"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0"/>
    </row>
    <row r="6" spans="1:34"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0"/>
    </row>
    <row r="7" spans="1:34"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0"/>
    </row>
    <row r="8" spans="1:34"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0"/>
    </row>
    <row r="9" spans="1:34" s="225" customFormat="1" ht="15" customHeight="1">
      <c r="A9" s="224"/>
      <c r="C9" s="171" t="s">
        <v>11</v>
      </c>
      <c r="D9" s="172"/>
      <c r="E9" s="172"/>
      <c r="F9" s="250" t="s">
        <v>41</v>
      </c>
      <c r="G9" s="250"/>
      <c r="H9" s="250"/>
      <c r="I9" s="250"/>
      <c r="J9" s="250"/>
      <c r="K9" s="250"/>
      <c r="L9" s="250"/>
      <c r="M9" s="250"/>
      <c r="N9" s="250"/>
      <c r="O9" s="250"/>
      <c r="P9" s="251"/>
      <c r="Q9" s="252" t="str">
        <f>F9</f>
        <v>Ocak</v>
      </c>
      <c r="R9" s="253"/>
      <c r="S9" s="253"/>
      <c r="T9" s="253"/>
      <c r="U9" s="253"/>
      <c r="V9" s="253"/>
      <c r="W9" s="253"/>
      <c r="X9" s="253"/>
      <c r="Y9" s="253"/>
      <c r="Z9" s="253"/>
      <c r="AA9" s="254"/>
      <c r="AB9" s="252" t="s">
        <v>101</v>
      </c>
      <c r="AC9" s="253"/>
      <c r="AD9" s="253"/>
      <c r="AE9" s="253"/>
      <c r="AF9" s="255"/>
      <c r="AG9" s="224"/>
      <c r="AH9" s="224"/>
    </row>
    <row r="10" spans="1:34" s="225" customFormat="1" ht="12">
      <c r="A10" s="224"/>
      <c r="B10" s="226"/>
      <c r="C10" s="174"/>
      <c r="D10" s="175"/>
      <c r="E10" s="175"/>
      <c r="F10" s="256"/>
      <c r="G10" s="257"/>
      <c r="H10" s="257"/>
      <c r="I10" s="257"/>
      <c r="J10" s="257"/>
      <c r="K10" s="257"/>
      <c r="L10" s="257"/>
      <c r="M10" s="257"/>
      <c r="N10" s="257"/>
      <c r="O10" s="257"/>
      <c r="P10" s="258"/>
      <c r="Q10" s="256"/>
      <c r="R10" s="257"/>
      <c r="S10" s="257"/>
      <c r="T10" s="257"/>
      <c r="U10" s="257"/>
      <c r="V10" s="257"/>
      <c r="W10" s="257"/>
      <c r="X10" s="257"/>
      <c r="Y10" s="257"/>
      <c r="Z10" s="257"/>
      <c r="AA10" s="258"/>
      <c r="AB10" s="175"/>
      <c r="AC10" s="175"/>
      <c r="AD10" s="175"/>
      <c r="AE10" s="175"/>
      <c r="AF10" s="176"/>
      <c r="AG10" s="224"/>
      <c r="AH10" s="224"/>
    </row>
    <row r="11" spans="1:34" s="225" customFormat="1" ht="25.95" customHeight="1">
      <c r="A11" s="227"/>
      <c r="B11" s="228"/>
      <c r="C11" s="178" t="s">
        <v>21</v>
      </c>
      <c r="D11" s="179"/>
      <c r="E11" s="180"/>
      <c r="F11" s="181">
        <v>2024</v>
      </c>
      <c r="G11" s="182">
        <v>2023</v>
      </c>
      <c r="H11" s="182">
        <v>2022</v>
      </c>
      <c r="I11" s="182">
        <v>2021</v>
      </c>
      <c r="J11" s="182">
        <v>2020</v>
      </c>
      <c r="K11" s="182">
        <v>2019</v>
      </c>
      <c r="L11" s="183" t="s">
        <v>103</v>
      </c>
      <c r="M11" s="183" t="s">
        <v>104</v>
      </c>
      <c r="N11" s="183" t="s">
        <v>105</v>
      </c>
      <c r="O11" s="183" t="s">
        <v>106</v>
      </c>
      <c r="P11" s="184" t="s">
        <v>92</v>
      </c>
      <c r="Q11" s="183">
        <v>2024</v>
      </c>
      <c r="R11" s="183">
        <v>2023</v>
      </c>
      <c r="S11" s="183">
        <v>2022</v>
      </c>
      <c r="T11" s="182">
        <v>2021</v>
      </c>
      <c r="U11" s="182">
        <v>2020</v>
      </c>
      <c r="V11" s="182">
        <v>2019</v>
      </c>
      <c r="W11" s="183" t="s">
        <v>103</v>
      </c>
      <c r="X11" s="183" t="s">
        <v>104</v>
      </c>
      <c r="Y11" s="183" t="s">
        <v>105</v>
      </c>
      <c r="Z11" s="183" t="s">
        <v>106</v>
      </c>
      <c r="AA11" s="184" t="s">
        <v>92</v>
      </c>
      <c r="AB11" s="183">
        <v>2023</v>
      </c>
      <c r="AC11" s="183">
        <v>2022</v>
      </c>
      <c r="AD11" s="183">
        <v>2021</v>
      </c>
      <c r="AE11" s="182">
        <v>2020</v>
      </c>
      <c r="AF11" s="185">
        <v>2019</v>
      </c>
      <c r="AG11" s="227"/>
      <c r="AH11" s="227"/>
    </row>
    <row r="12" spans="1:34" s="225" customFormat="1" ht="10.8">
      <c r="A12" s="224"/>
      <c r="B12" s="229"/>
      <c r="C12" s="188" t="s">
        <v>83</v>
      </c>
      <c r="D12" s="168"/>
      <c r="E12" s="189"/>
      <c r="F12" s="168"/>
      <c r="G12" s="168"/>
      <c r="H12" s="168"/>
      <c r="I12" s="168"/>
      <c r="J12" s="168"/>
      <c r="K12" s="168"/>
      <c r="L12" s="168"/>
      <c r="M12" s="168"/>
      <c r="N12" s="168"/>
      <c r="O12" s="168"/>
      <c r="P12" s="189"/>
      <c r="Q12" s="168"/>
      <c r="R12" s="168"/>
      <c r="S12" s="168"/>
      <c r="T12" s="168"/>
      <c r="U12" s="168"/>
      <c r="V12" s="168"/>
      <c r="W12" s="168"/>
      <c r="X12" s="168"/>
      <c r="Y12" s="168"/>
      <c r="Z12" s="168"/>
      <c r="AA12" s="189"/>
      <c r="AB12" s="168"/>
      <c r="AC12" s="168"/>
      <c r="AD12" s="168"/>
      <c r="AE12" s="168"/>
      <c r="AF12" s="189"/>
      <c r="AG12" s="224"/>
      <c r="AH12" s="224"/>
    </row>
    <row r="13" spans="1:34" s="225" customFormat="1" ht="10.8">
      <c r="A13" s="224"/>
      <c r="B13" s="229"/>
      <c r="C13" s="190"/>
      <c r="D13" s="168" t="s">
        <v>19</v>
      </c>
      <c r="E13" s="189"/>
      <c r="F13" s="130">
        <v>197</v>
      </c>
      <c r="G13" s="130">
        <v>188</v>
      </c>
      <c r="H13" s="130">
        <v>164</v>
      </c>
      <c r="I13" s="130">
        <v>0</v>
      </c>
      <c r="J13" s="130">
        <v>187</v>
      </c>
      <c r="K13" s="130">
        <v>189</v>
      </c>
      <c r="L13" s="71">
        <f>IFERROR(F13/G13-1,"n/a")</f>
        <v>4.7872340425531901E-2</v>
      </c>
      <c r="M13" s="71">
        <f>IFERROR(F13/H13-1,"n/a")</f>
        <v>0.20121951219512191</v>
      </c>
      <c r="N13" s="71" t="str">
        <f>IFERROR(F13/I13-1,"n/a")</f>
        <v>n/a</v>
      </c>
      <c r="O13" s="71">
        <f>IFERROR(F13/J13-1,"n/a")</f>
        <v>5.3475935828876997E-2</v>
      </c>
      <c r="P13" s="131">
        <f>IFERROR(F13/K13-1,"n/a")</f>
        <v>4.2328042328042326E-2</v>
      </c>
      <c r="Q13" s="75">
        <f>F13</f>
        <v>197</v>
      </c>
      <c r="R13" s="75">
        <f>G13</f>
        <v>188</v>
      </c>
      <c r="S13" s="75">
        <f t="shared" ref="S13:V14" si="0">H13</f>
        <v>164</v>
      </c>
      <c r="T13" s="75">
        <f t="shared" si="0"/>
        <v>0</v>
      </c>
      <c r="U13" s="75">
        <f t="shared" si="0"/>
        <v>187</v>
      </c>
      <c r="V13" s="75">
        <f t="shared" si="0"/>
        <v>189</v>
      </c>
      <c r="W13" s="71">
        <f>IFERROR(Q13/R13-1,"n/a")</f>
        <v>4.7872340425531901E-2</v>
      </c>
      <c r="X13" s="71">
        <f>IFERROR(Q13/S13-1,"n/a")</f>
        <v>0.20121951219512191</v>
      </c>
      <c r="Y13" s="71" t="str">
        <f>IFERROR(Q13/T13-1,"n/a")</f>
        <v>n/a</v>
      </c>
      <c r="Z13" s="71">
        <f>IFERROR(Q13/U13-1,"n/a")</f>
        <v>5.3475935828876997E-2</v>
      </c>
      <c r="AA13" s="131">
        <f>IFERROR(Q13/V13-1,"n/a")</f>
        <v>4.2328042328042326E-2</v>
      </c>
      <c r="AB13" s="75">
        <v>1622</v>
      </c>
      <c r="AC13" s="75">
        <v>1486</v>
      </c>
      <c r="AD13" s="75">
        <v>522</v>
      </c>
      <c r="AE13" s="75">
        <v>551</v>
      </c>
      <c r="AF13" s="231">
        <v>1591</v>
      </c>
      <c r="AG13" s="224"/>
      <c r="AH13" s="224"/>
    </row>
    <row r="14" spans="1:34" s="225" customFormat="1" ht="10.8">
      <c r="A14" s="224"/>
      <c r="B14" s="229"/>
      <c r="C14" s="190"/>
      <c r="D14" s="168" t="s">
        <v>20</v>
      </c>
      <c r="E14" s="189"/>
      <c r="F14" s="130">
        <v>621444</v>
      </c>
      <c r="G14" s="130">
        <v>522949</v>
      </c>
      <c r="H14" s="130">
        <v>195612</v>
      </c>
      <c r="I14" s="130">
        <v>0</v>
      </c>
      <c r="J14" s="130">
        <v>466080</v>
      </c>
      <c r="K14" s="130">
        <v>525262</v>
      </c>
      <c r="L14" s="71">
        <f>IFERROR(F14/G14-1,"n/a")</f>
        <v>0.1883453262172794</v>
      </c>
      <c r="M14" s="71">
        <f>IFERROR(F14/H14-1,"n/a")</f>
        <v>2.1769216612477762</v>
      </c>
      <c r="N14" s="71" t="str">
        <f>IFERROR(F14/I14-1,"n/a")</f>
        <v>n/a</v>
      </c>
      <c r="O14" s="71">
        <f>IFERROR(F14/J14-1,"n/a")</f>
        <v>0.33334191555097847</v>
      </c>
      <c r="P14" s="131">
        <f>IFERROR(F14/K14-1,"n/a")</f>
        <v>0.18311242770274649</v>
      </c>
      <c r="Q14" s="75">
        <f>F14</f>
        <v>621444</v>
      </c>
      <c r="R14" s="75">
        <f>G14</f>
        <v>522949</v>
      </c>
      <c r="S14" s="75">
        <f t="shared" si="0"/>
        <v>195612</v>
      </c>
      <c r="T14" s="75">
        <f t="shared" si="0"/>
        <v>0</v>
      </c>
      <c r="U14" s="75">
        <f t="shared" si="0"/>
        <v>466080</v>
      </c>
      <c r="V14" s="75">
        <f t="shared" si="0"/>
        <v>525262</v>
      </c>
      <c r="W14" s="71">
        <f>IFERROR(Q14/R14-1,"n/a")</f>
        <v>0.1883453262172794</v>
      </c>
      <c r="X14" s="71">
        <f>IFERROR(Q14/S14-1,"n/a")</f>
        <v>2.1769216612477762</v>
      </c>
      <c r="Y14" s="71" t="str">
        <f>IFERROR(Q14/T14-1,"n/a")</f>
        <v>n/a</v>
      </c>
      <c r="Z14" s="71">
        <f>IFERROR(Q14/U14-1,"n/a")</f>
        <v>0.33334191555097847</v>
      </c>
      <c r="AA14" s="131">
        <f>IFERROR(Q14/V14-1,"n/a")</f>
        <v>0.18311242770274649</v>
      </c>
      <c r="AB14" s="75">
        <v>5232537</v>
      </c>
      <c r="AC14" s="75">
        <v>3592413</v>
      </c>
      <c r="AD14" s="75">
        <v>768312</v>
      </c>
      <c r="AE14" s="75">
        <v>1092884</v>
      </c>
      <c r="AF14" s="231">
        <v>4592479</v>
      </c>
      <c r="AG14" s="224"/>
      <c r="AH14" s="224"/>
    </row>
    <row r="15" spans="1:34" s="225" customFormat="1" ht="10.8">
      <c r="A15" s="224"/>
      <c r="B15" s="229"/>
      <c r="C15" s="188" t="s">
        <v>84</v>
      </c>
      <c r="D15" s="168"/>
      <c r="E15" s="189"/>
      <c r="F15" s="218"/>
      <c r="G15" s="218"/>
      <c r="H15" s="168"/>
      <c r="I15" s="168"/>
      <c r="J15" s="168"/>
      <c r="K15" s="168"/>
      <c r="L15" s="71"/>
      <c r="M15" s="71"/>
      <c r="N15" s="71"/>
      <c r="O15" s="71"/>
      <c r="P15" s="193"/>
      <c r="Q15" s="154"/>
      <c r="R15" s="154"/>
      <c r="S15" s="154"/>
      <c r="T15" s="154"/>
      <c r="U15" s="154"/>
      <c r="V15" s="154"/>
      <c r="W15" s="71"/>
      <c r="X15" s="71"/>
      <c r="Y15" s="71"/>
      <c r="Z15" s="71"/>
      <c r="AA15" s="193"/>
      <c r="AB15" s="49"/>
      <c r="AC15" s="49"/>
      <c r="AD15" s="49"/>
      <c r="AE15" s="49"/>
      <c r="AF15" s="232"/>
      <c r="AG15" s="224"/>
      <c r="AH15" s="224"/>
    </row>
    <row r="16" spans="1:34" s="225" customFormat="1" ht="10.8">
      <c r="A16" s="224"/>
      <c r="B16" s="229"/>
      <c r="C16" s="190"/>
      <c r="D16" s="168" t="s">
        <v>19</v>
      </c>
      <c r="E16" s="189"/>
      <c r="F16" s="130">
        <v>11</v>
      </c>
      <c r="G16" s="130">
        <v>5</v>
      </c>
      <c r="H16" s="130">
        <v>3</v>
      </c>
      <c r="I16" s="130">
        <v>2</v>
      </c>
      <c r="J16" s="130">
        <v>5</v>
      </c>
      <c r="K16" s="130">
        <v>5</v>
      </c>
      <c r="L16" s="71">
        <f>IFERROR(F16/G16-1,"n/a")</f>
        <v>1.2000000000000002</v>
      </c>
      <c r="M16" s="71">
        <f>IFERROR(F16/H16-1,"n/a")</f>
        <v>2.6666666666666665</v>
      </c>
      <c r="N16" s="71">
        <f>IFERROR(F16/I16-1,"n/a")</f>
        <v>4.5</v>
      </c>
      <c r="O16" s="71">
        <f>IFERROR(F16/J16-1,"n/a")</f>
        <v>1.2000000000000002</v>
      </c>
      <c r="P16" s="131">
        <f>IFERROR(F16/K16-1,"n/a")</f>
        <v>1.2000000000000002</v>
      </c>
      <c r="Q16" s="75">
        <f>F16</f>
        <v>11</v>
      </c>
      <c r="R16" s="75">
        <f t="shared" ref="R16:V17" si="1">G16</f>
        <v>5</v>
      </c>
      <c r="S16" s="75">
        <f t="shared" si="1"/>
        <v>3</v>
      </c>
      <c r="T16" s="75">
        <f t="shared" si="1"/>
        <v>2</v>
      </c>
      <c r="U16" s="75">
        <f t="shared" si="1"/>
        <v>5</v>
      </c>
      <c r="V16" s="75">
        <f t="shared" si="1"/>
        <v>5</v>
      </c>
      <c r="W16" s="71">
        <f>IFERROR(Q16/R16-1,"n/a")</f>
        <v>1.2000000000000002</v>
      </c>
      <c r="X16" s="71">
        <f>IFERROR(Q16/S16-1,"n/a")</f>
        <v>2.6666666666666665</v>
      </c>
      <c r="Y16" s="71">
        <f>IFERROR(Q16/T16-1,"n/a")</f>
        <v>4.5</v>
      </c>
      <c r="Z16" s="71">
        <f>IFERROR(Q16/U16-1,"n/a")</f>
        <v>1.2000000000000002</v>
      </c>
      <c r="AA16" s="131">
        <f>IFERROR(Q16/V16-1,"n/a")</f>
        <v>1.2000000000000002</v>
      </c>
      <c r="AB16" s="75">
        <v>575</v>
      </c>
      <c r="AC16" s="75">
        <v>572</v>
      </c>
      <c r="AD16" s="75">
        <v>202</v>
      </c>
      <c r="AE16" s="75">
        <v>54</v>
      </c>
      <c r="AF16" s="231">
        <v>586</v>
      </c>
      <c r="AG16" s="224"/>
      <c r="AH16" s="224"/>
    </row>
    <row r="17" spans="1:34" s="225" customFormat="1" ht="10.8">
      <c r="A17" s="224"/>
      <c r="B17" s="229"/>
      <c r="C17" s="190"/>
      <c r="D17" s="168" t="s">
        <v>20</v>
      </c>
      <c r="E17" s="189"/>
      <c r="F17" s="130">
        <v>43434</v>
      </c>
      <c r="G17" s="130">
        <v>15799</v>
      </c>
      <c r="H17" s="130">
        <v>1702</v>
      </c>
      <c r="I17" s="130">
        <v>1288</v>
      </c>
      <c r="J17" s="130">
        <v>23141</v>
      </c>
      <c r="K17" s="130">
        <v>20627</v>
      </c>
      <c r="L17" s="71">
        <f>IFERROR(F17/G17-1,"n/a")</f>
        <v>1.7491613393252736</v>
      </c>
      <c r="M17" s="71">
        <f>IFERROR(F17/H17-1,"n/a")</f>
        <v>24.519388954171564</v>
      </c>
      <c r="N17" s="71">
        <f>IFERROR(F17/I17-1,"n/a")</f>
        <v>32.722049689440993</v>
      </c>
      <c r="O17" s="71">
        <f>IFERROR(F17/J17-1,"n/a")</f>
        <v>0.87692839548852675</v>
      </c>
      <c r="P17" s="131">
        <f>IFERROR(F17/K17-1,"n/a")</f>
        <v>1.1056867212876327</v>
      </c>
      <c r="Q17" s="75">
        <f>F17</f>
        <v>43434</v>
      </c>
      <c r="R17" s="75">
        <f t="shared" si="1"/>
        <v>15799</v>
      </c>
      <c r="S17" s="75">
        <f t="shared" si="1"/>
        <v>1702</v>
      </c>
      <c r="T17" s="75">
        <f t="shared" si="1"/>
        <v>1288</v>
      </c>
      <c r="U17" s="75">
        <f t="shared" si="1"/>
        <v>23141</v>
      </c>
      <c r="V17" s="75">
        <f t="shared" si="1"/>
        <v>20627</v>
      </c>
      <c r="W17" s="71">
        <f>IFERROR(Q17/R17-1,"n/a")</f>
        <v>1.7491613393252736</v>
      </c>
      <c r="X17" s="71">
        <f>IFERROR(Q17/S17-1,"n/a")</f>
        <v>24.519388954171564</v>
      </c>
      <c r="Y17" s="71">
        <f>IFERROR(Q17/T17-1,"n/a")</f>
        <v>32.722049689440993</v>
      </c>
      <c r="Z17" s="71">
        <f>IFERROR(Q17/U17-1,"n/a")</f>
        <v>0.87692839548852675</v>
      </c>
      <c r="AA17" s="131">
        <f>IFERROR(Q17/V17-1,"n/a")</f>
        <v>1.1056867212876327</v>
      </c>
      <c r="AB17" s="75">
        <v>1660685</v>
      </c>
      <c r="AC17" s="75">
        <v>965963</v>
      </c>
      <c r="AD17" s="75">
        <v>301521</v>
      </c>
      <c r="AE17" s="75">
        <v>70675</v>
      </c>
      <c r="AF17" s="231">
        <v>1400932</v>
      </c>
      <c r="AG17" s="224"/>
      <c r="AH17" s="224"/>
    </row>
    <row r="18" spans="1:34" s="225" customFormat="1" ht="10.8">
      <c r="A18" s="224"/>
      <c r="B18" s="229"/>
      <c r="C18" s="188" t="s">
        <v>85</v>
      </c>
      <c r="D18" s="168"/>
      <c r="E18" s="189"/>
      <c r="F18" s="135"/>
      <c r="G18" s="135"/>
      <c r="H18" s="135"/>
      <c r="I18" s="135"/>
      <c r="J18" s="135"/>
      <c r="K18" s="135"/>
      <c r="L18" s="71"/>
      <c r="M18" s="71"/>
      <c r="N18" s="71"/>
      <c r="O18" s="71"/>
      <c r="P18" s="131"/>
      <c r="Q18" s="154"/>
      <c r="R18" s="154"/>
      <c r="S18" s="154"/>
      <c r="T18" s="154"/>
      <c r="U18" s="154"/>
      <c r="V18" s="154"/>
      <c r="W18" s="71"/>
      <c r="X18" s="71"/>
      <c r="Y18" s="71"/>
      <c r="Z18" s="71"/>
      <c r="AA18" s="131"/>
      <c r="AB18" s="49"/>
      <c r="AC18" s="49"/>
      <c r="AD18" s="49"/>
      <c r="AE18" s="49"/>
      <c r="AF18" s="232"/>
      <c r="AG18" s="224"/>
      <c r="AH18" s="224"/>
    </row>
    <row r="19" spans="1:34" s="225" customFormat="1" ht="10.8">
      <c r="A19" s="224"/>
      <c r="B19" s="229"/>
      <c r="C19" s="190"/>
      <c r="D19" s="168" t="s">
        <v>19</v>
      </c>
      <c r="E19" s="189"/>
      <c r="F19" s="130">
        <v>2</v>
      </c>
      <c r="G19" s="130">
        <v>4</v>
      </c>
      <c r="H19" s="130">
        <v>3</v>
      </c>
      <c r="I19" s="130">
        <v>0</v>
      </c>
      <c r="J19" s="130">
        <v>1</v>
      </c>
      <c r="K19" s="130">
        <v>0</v>
      </c>
      <c r="L19" s="71">
        <f>IFERROR(F19/G19-1,"n/a")</f>
        <v>-0.5</v>
      </c>
      <c r="M19" s="71">
        <f>IFERROR(F19/H19-1,"n/a")</f>
        <v>-0.33333333333333337</v>
      </c>
      <c r="N19" s="71" t="str">
        <f>IFERROR(F19/I19-1,"n/a")</f>
        <v>n/a</v>
      </c>
      <c r="O19" s="71">
        <f>IFERROR(F19/J19-1,"n/a")</f>
        <v>1</v>
      </c>
      <c r="P19" s="131" t="str">
        <f>IFERROR(F19/K19-1,"n/a")</f>
        <v>n/a</v>
      </c>
      <c r="Q19" s="75">
        <f>F19</f>
        <v>2</v>
      </c>
      <c r="R19" s="75">
        <f>G19</f>
        <v>4</v>
      </c>
      <c r="S19" s="75">
        <f t="shared" ref="S19:V20" si="2">H19</f>
        <v>3</v>
      </c>
      <c r="T19" s="75">
        <f t="shared" si="2"/>
        <v>0</v>
      </c>
      <c r="U19" s="75">
        <f t="shared" si="2"/>
        <v>1</v>
      </c>
      <c r="V19" s="75">
        <f t="shared" si="2"/>
        <v>0</v>
      </c>
      <c r="W19" s="71">
        <f>IFERROR(Q19/R19-1,"n/a")</f>
        <v>-0.5</v>
      </c>
      <c r="X19" s="71">
        <f>IFERROR(Q19/S19-1,"n/a")</f>
        <v>-0.33333333333333337</v>
      </c>
      <c r="Y19" s="71" t="str">
        <f>IFERROR(Q19/T19-1,"n/a")</f>
        <v>n/a</v>
      </c>
      <c r="Z19" s="71">
        <f>IFERROR(Q19/U19-1,"n/a")</f>
        <v>1</v>
      </c>
      <c r="AA19" s="131" t="str">
        <f>IFERROR(Q19/V19-1,"n/a")</f>
        <v>n/a</v>
      </c>
      <c r="AB19" s="75">
        <v>708</v>
      </c>
      <c r="AC19" s="75">
        <v>658</v>
      </c>
      <c r="AD19" s="75">
        <v>47</v>
      </c>
      <c r="AE19" s="75">
        <v>9</v>
      </c>
      <c r="AF19" s="231">
        <v>290</v>
      </c>
      <c r="AG19" s="224"/>
      <c r="AH19" s="224"/>
    </row>
    <row r="20" spans="1:34" s="225" customFormat="1" ht="10.8">
      <c r="A20" s="224"/>
      <c r="B20" s="229"/>
      <c r="C20" s="190"/>
      <c r="D20" s="168" t="s">
        <v>20</v>
      </c>
      <c r="E20" s="189"/>
      <c r="F20" s="130">
        <v>2840</v>
      </c>
      <c r="G20" s="130">
        <v>3860</v>
      </c>
      <c r="H20" s="130">
        <v>814</v>
      </c>
      <c r="I20" s="130">
        <v>0</v>
      </c>
      <c r="J20" s="130">
        <v>823</v>
      </c>
      <c r="K20" s="130">
        <v>440</v>
      </c>
      <c r="L20" s="71">
        <f>IFERROR(F20/G20-1,"n/a")</f>
        <v>-0.26424870466321249</v>
      </c>
      <c r="M20" s="71">
        <f>IFERROR(F20/H20-1,"n/a")</f>
        <v>2.4889434889434892</v>
      </c>
      <c r="N20" s="71" t="str">
        <f>IFERROR(F20/I20-1,"n/a")</f>
        <v>n/a</v>
      </c>
      <c r="O20" s="71">
        <f>IFERROR(F20/J20-1,"n/a")</f>
        <v>2.4507897934386391</v>
      </c>
      <c r="P20" s="131">
        <f>IFERROR(F20/K20-1,"n/a")</f>
        <v>5.4545454545454541</v>
      </c>
      <c r="Q20" s="75">
        <f>F20</f>
        <v>2840</v>
      </c>
      <c r="R20" s="75">
        <f>G20</f>
        <v>3860</v>
      </c>
      <c r="S20" s="75">
        <f t="shared" si="2"/>
        <v>814</v>
      </c>
      <c r="T20" s="75">
        <f t="shared" si="2"/>
        <v>0</v>
      </c>
      <c r="U20" s="75">
        <f t="shared" si="2"/>
        <v>823</v>
      </c>
      <c r="V20" s="75">
        <f t="shared" si="2"/>
        <v>440</v>
      </c>
      <c r="W20" s="71">
        <f>IFERROR(Q20/R20-1,"n/a")</f>
        <v>-0.26424870466321249</v>
      </c>
      <c r="X20" s="71">
        <f>IFERROR(Q20/S20-1,"n/a")</f>
        <v>2.4889434889434892</v>
      </c>
      <c r="Y20" s="71" t="str">
        <f>IFERROR(Q20/T20-1,"n/a")</f>
        <v>n/a</v>
      </c>
      <c r="Z20" s="71">
        <f>IFERROR(Q20/U20-1,"n/a")</f>
        <v>2.4507897934386391</v>
      </c>
      <c r="AA20" s="131">
        <f>IFERROR(Q20/V20-1,"n/a")</f>
        <v>5.4545454545454541</v>
      </c>
      <c r="AB20" s="75">
        <v>1277526</v>
      </c>
      <c r="AC20" s="75">
        <v>887495</v>
      </c>
      <c r="AD20" s="75">
        <v>17541</v>
      </c>
      <c r="AE20" s="75">
        <v>10046.999999999998</v>
      </c>
      <c r="AF20" s="231">
        <v>585930</v>
      </c>
      <c r="AG20" s="224"/>
      <c r="AH20" s="224"/>
    </row>
    <row r="21" spans="1:34" s="225" customFormat="1" ht="10.8">
      <c r="A21" s="224"/>
      <c r="B21" s="229"/>
      <c r="C21" s="188" t="s">
        <v>86</v>
      </c>
      <c r="D21" s="168"/>
      <c r="E21" s="197"/>
      <c r="F21" s="135"/>
      <c r="G21" s="135"/>
      <c r="H21" s="135"/>
      <c r="I21" s="135"/>
      <c r="J21" s="135"/>
      <c r="K21" s="135"/>
      <c r="L21" s="71"/>
      <c r="M21" s="71"/>
      <c r="N21" s="71"/>
      <c r="O21" s="71"/>
      <c r="P21" s="131"/>
      <c r="Q21" s="154"/>
      <c r="R21" s="154"/>
      <c r="S21" s="154"/>
      <c r="T21" s="154"/>
      <c r="U21" s="154"/>
      <c r="V21" s="154"/>
      <c r="W21" s="71"/>
      <c r="X21" s="71"/>
      <c r="Y21" s="71"/>
      <c r="Z21" s="71"/>
      <c r="AA21" s="131"/>
      <c r="AB21" s="49"/>
      <c r="AC21" s="49"/>
      <c r="AD21" s="49"/>
      <c r="AE21" s="49"/>
      <c r="AF21" s="232"/>
      <c r="AG21" s="224"/>
      <c r="AH21" s="224"/>
    </row>
    <row r="22" spans="1:34" s="225" customFormat="1" ht="10.8">
      <c r="A22" s="224"/>
      <c r="B22" s="229"/>
      <c r="C22" s="190"/>
      <c r="D22" s="168" t="s">
        <v>19</v>
      </c>
      <c r="E22" s="197"/>
      <c r="F22" s="130">
        <v>94</v>
      </c>
      <c r="G22" s="130">
        <v>106</v>
      </c>
      <c r="H22" s="130">
        <v>16</v>
      </c>
      <c r="I22" s="130">
        <v>0</v>
      </c>
      <c r="J22" s="130">
        <v>19</v>
      </c>
      <c r="K22" s="130">
        <v>24</v>
      </c>
      <c r="L22" s="71">
        <f>IFERROR(F22/G22-1,"n/a")</f>
        <v>-0.1132075471698113</v>
      </c>
      <c r="M22" s="71">
        <f>IFERROR(F22/H22-1,"n/a")</f>
        <v>4.875</v>
      </c>
      <c r="N22" s="71" t="str">
        <f>IFERROR(F22/I22-1,"n/a")</f>
        <v>n/a</v>
      </c>
      <c r="O22" s="71">
        <f>IFERROR(F22/J22-1,"n/a")</f>
        <v>3.9473684210526319</v>
      </c>
      <c r="P22" s="131">
        <f>IFERROR(F22/K22-1,"n/a")</f>
        <v>2.9166666666666665</v>
      </c>
      <c r="Q22" s="75">
        <f>F22</f>
        <v>94</v>
      </c>
      <c r="R22" s="75">
        <f>G22</f>
        <v>106</v>
      </c>
      <c r="S22" s="75">
        <f t="shared" ref="S22:V23" si="3">H22</f>
        <v>16</v>
      </c>
      <c r="T22" s="75">
        <f t="shared" si="3"/>
        <v>0</v>
      </c>
      <c r="U22" s="75">
        <f t="shared" si="3"/>
        <v>19</v>
      </c>
      <c r="V22" s="75">
        <f t="shared" si="3"/>
        <v>24</v>
      </c>
      <c r="W22" s="71">
        <f>IFERROR(Q22/R22-1,"n/a")</f>
        <v>-0.1132075471698113</v>
      </c>
      <c r="X22" s="71">
        <f>IFERROR(Q22/S22-1,"n/a")</f>
        <v>4.875</v>
      </c>
      <c r="Y22" s="71" t="str">
        <f>IFERROR(Q22/T22-1,"n/a")</f>
        <v>n/a</v>
      </c>
      <c r="Z22" s="71">
        <f>IFERROR(Q22/U22-1,"n/a")</f>
        <v>3.9473684210526319</v>
      </c>
      <c r="AA22" s="131">
        <f>IFERROR(Q22/V22-1,"n/a")</f>
        <v>2.9166666666666665</v>
      </c>
      <c r="AB22" s="75">
        <v>1500</v>
      </c>
      <c r="AC22" s="75">
        <v>895</v>
      </c>
      <c r="AD22" s="75">
        <v>283</v>
      </c>
      <c r="AE22" s="75">
        <v>43</v>
      </c>
      <c r="AF22" s="231">
        <v>827</v>
      </c>
      <c r="AG22" s="224"/>
      <c r="AH22" s="224"/>
    </row>
    <row r="23" spans="1:34" s="225" customFormat="1" ht="10.8">
      <c r="A23" s="224"/>
      <c r="B23" s="229"/>
      <c r="C23" s="190"/>
      <c r="D23" s="168" t="s">
        <v>20</v>
      </c>
      <c r="E23" s="189"/>
      <c r="F23" s="130">
        <v>307845</v>
      </c>
      <c r="G23" s="130">
        <v>290797</v>
      </c>
      <c r="H23" s="130">
        <v>21828</v>
      </c>
      <c r="I23" s="130">
        <v>0</v>
      </c>
      <c r="J23" s="130">
        <v>64994</v>
      </c>
      <c r="K23" s="130">
        <v>74523</v>
      </c>
      <c r="L23" s="71">
        <f>IFERROR(F23/G23-1,"n/a")</f>
        <v>5.8625088979597395E-2</v>
      </c>
      <c r="M23" s="71">
        <f>IFERROR(F23/H23-1,"n/a")</f>
        <v>13.103216052776251</v>
      </c>
      <c r="N23" s="71" t="str">
        <f>IFERROR(F23/I23-1,"n/a")</f>
        <v>n/a</v>
      </c>
      <c r="O23" s="71">
        <f>IFERROR(F23/J23-1,"n/a")</f>
        <v>3.7365141397667481</v>
      </c>
      <c r="P23" s="131">
        <f>IFERROR(F23/K23-1,"n/a")</f>
        <v>3.1308723481341332</v>
      </c>
      <c r="Q23" s="75">
        <f>F23</f>
        <v>307845</v>
      </c>
      <c r="R23" s="75">
        <f>G23</f>
        <v>290797</v>
      </c>
      <c r="S23" s="75">
        <f t="shared" si="3"/>
        <v>21828</v>
      </c>
      <c r="T23" s="75">
        <f t="shared" si="3"/>
        <v>0</v>
      </c>
      <c r="U23" s="75">
        <f t="shared" si="3"/>
        <v>64994</v>
      </c>
      <c r="V23" s="75">
        <f t="shared" si="3"/>
        <v>74523</v>
      </c>
      <c r="W23" s="71">
        <f>IFERROR(Q23/R23-1,"n/a")</f>
        <v>5.8625088979597395E-2</v>
      </c>
      <c r="X23" s="71">
        <f>IFERROR(Q23/S23-1,"n/a")</f>
        <v>13.103216052776251</v>
      </c>
      <c r="Y23" s="71" t="str">
        <f>IFERROR(Q23/T23-1,"n/a")</f>
        <v>n/a</v>
      </c>
      <c r="Z23" s="71">
        <f>IFERROR(Q23/U23-1,"n/a")</f>
        <v>3.7365141397667481</v>
      </c>
      <c r="AA23" s="131">
        <f>IFERROR(Q23/V23-1,"n/a")</f>
        <v>3.1308723481341332</v>
      </c>
      <c r="AB23" s="75">
        <v>4459166</v>
      </c>
      <c r="AC23" s="75">
        <v>2165161</v>
      </c>
      <c r="AD23" s="75">
        <v>465109</v>
      </c>
      <c r="AE23" s="75">
        <v>140552</v>
      </c>
      <c r="AF23" s="231">
        <v>2552942</v>
      </c>
      <c r="AG23" s="224"/>
      <c r="AH23" s="224"/>
    </row>
    <row r="24" spans="1:34" s="225" customFormat="1" ht="10.8">
      <c r="A24" s="224"/>
      <c r="B24" s="229"/>
      <c r="C24" s="188" t="s">
        <v>87</v>
      </c>
      <c r="D24" s="168"/>
      <c r="E24" s="189"/>
      <c r="F24" s="135"/>
      <c r="G24" s="135"/>
      <c r="H24" s="135"/>
      <c r="I24" s="135"/>
      <c r="J24" s="135"/>
      <c r="K24" s="135"/>
      <c r="L24" s="71"/>
      <c r="M24" s="71"/>
      <c r="N24" s="71"/>
      <c r="O24" s="71"/>
      <c r="P24" s="131"/>
      <c r="Q24" s="154"/>
      <c r="R24" s="154"/>
      <c r="S24" s="154"/>
      <c r="T24" s="154"/>
      <c r="U24" s="154"/>
      <c r="V24" s="154"/>
      <c r="W24" s="71"/>
      <c r="X24" s="71"/>
      <c r="Y24" s="71"/>
      <c r="Z24" s="71"/>
      <c r="AA24" s="131"/>
      <c r="AB24" s="49"/>
      <c r="AC24" s="49"/>
      <c r="AD24" s="49"/>
      <c r="AE24" s="49"/>
      <c r="AF24" s="232"/>
      <c r="AG24" s="224"/>
      <c r="AH24" s="224"/>
    </row>
    <row r="25" spans="1:34" s="225" customFormat="1" ht="10.8">
      <c r="B25" s="229"/>
      <c r="C25" s="190"/>
      <c r="D25" s="168" t="s">
        <v>19</v>
      </c>
      <c r="E25" s="189"/>
      <c r="F25" s="130">
        <v>0</v>
      </c>
      <c r="G25" s="130">
        <v>0</v>
      </c>
      <c r="H25" s="130">
        <v>0</v>
      </c>
      <c r="I25" s="130">
        <v>0</v>
      </c>
      <c r="J25" s="130">
        <v>0</v>
      </c>
      <c r="K25" s="130">
        <v>0</v>
      </c>
      <c r="L25" s="71" t="str">
        <f>IFERROR(F25/G25-1,"n/a")</f>
        <v>n/a</v>
      </c>
      <c r="M25" s="71" t="str">
        <f>IFERROR(F25/H25-1,"n/a")</f>
        <v>n/a</v>
      </c>
      <c r="N25" s="71" t="str">
        <f>IFERROR(F25/I25-1,"n/a")</f>
        <v>n/a</v>
      </c>
      <c r="O25" s="71" t="str">
        <f>IFERROR(F25/J25-1,"n/a")</f>
        <v>n/a</v>
      </c>
      <c r="P25" s="131" t="str">
        <f>IFERROR(F25/K25-1,"n/a")</f>
        <v>n/a</v>
      </c>
      <c r="Q25" s="75">
        <f>F25</f>
        <v>0</v>
      </c>
      <c r="R25" s="75">
        <f>G25</f>
        <v>0</v>
      </c>
      <c r="S25" s="75">
        <f t="shared" ref="S25:V26" si="4">H25</f>
        <v>0</v>
      </c>
      <c r="T25" s="75">
        <f t="shared" si="4"/>
        <v>0</v>
      </c>
      <c r="U25" s="75">
        <f t="shared" si="4"/>
        <v>0</v>
      </c>
      <c r="V25" s="75">
        <f t="shared" si="4"/>
        <v>0</v>
      </c>
      <c r="W25" s="71" t="str">
        <f>IFERROR(Q25/R25-1,"n/a")</f>
        <v>n/a</v>
      </c>
      <c r="X25" s="71" t="str">
        <f>IFERROR(Q25/S25-1,"n/a")</f>
        <v>n/a</v>
      </c>
      <c r="Y25" s="71" t="str">
        <f>IFERROR(Q25/T25-1,"n/a")</f>
        <v>n/a</v>
      </c>
      <c r="Z25" s="71" t="str">
        <f>IFERROR(Q25/U25-1,"n/a")</f>
        <v>n/a</v>
      </c>
      <c r="AA25" s="131" t="str">
        <f>IFERROR(Q25/V25-1,"n/a")</f>
        <v>n/a</v>
      </c>
      <c r="AB25" s="75">
        <v>21</v>
      </c>
      <c r="AC25" s="75">
        <v>9</v>
      </c>
      <c r="AD25" s="75">
        <v>0</v>
      </c>
      <c r="AE25" s="75">
        <v>0</v>
      </c>
      <c r="AF25" s="231">
        <v>16</v>
      </c>
      <c r="AG25" s="224"/>
      <c r="AH25" s="224"/>
    </row>
    <row r="26" spans="1:34" s="225" customFormat="1" ht="10.8">
      <c r="A26" s="224"/>
      <c r="B26" s="229"/>
      <c r="C26" s="190"/>
      <c r="D26" s="168" t="s">
        <v>20</v>
      </c>
      <c r="E26" s="189"/>
      <c r="F26" s="130">
        <v>0</v>
      </c>
      <c r="G26" s="130">
        <v>0</v>
      </c>
      <c r="H26" s="130">
        <v>0</v>
      </c>
      <c r="I26" s="130">
        <v>0</v>
      </c>
      <c r="J26" s="130">
        <v>0</v>
      </c>
      <c r="K26" s="130">
        <v>0</v>
      </c>
      <c r="L26" s="71" t="str">
        <f>IFERROR(F26/G26-1,"n/a")</f>
        <v>n/a</v>
      </c>
      <c r="M26" s="71" t="str">
        <f>IFERROR(F26/H26-1,"n/a")</f>
        <v>n/a</v>
      </c>
      <c r="N26" s="71" t="str">
        <f>IFERROR(F26/I26-1,"n/a")</f>
        <v>n/a</v>
      </c>
      <c r="O26" s="71" t="str">
        <f>IFERROR(F26/J26-1,"n/a")</f>
        <v>n/a</v>
      </c>
      <c r="P26" s="131" t="str">
        <f>IFERROR(F26/K26-1,"n/a")</f>
        <v>n/a</v>
      </c>
      <c r="Q26" s="75">
        <f>F26</f>
        <v>0</v>
      </c>
      <c r="R26" s="75">
        <f>G26</f>
        <v>0</v>
      </c>
      <c r="S26" s="75">
        <f t="shared" si="4"/>
        <v>0</v>
      </c>
      <c r="T26" s="75">
        <f t="shared" si="4"/>
        <v>0</v>
      </c>
      <c r="U26" s="75">
        <f t="shared" si="4"/>
        <v>0</v>
      </c>
      <c r="V26" s="75">
        <f t="shared" si="4"/>
        <v>0</v>
      </c>
      <c r="W26" s="71" t="str">
        <f>IFERROR(Q26/R26-1,"n/a")</f>
        <v>n/a</v>
      </c>
      <c r="X26" s="71" t="str">
        <f>IFERROR(Q26/S26-1,"n/a")</f>
        <v>n/a</v>
      </c>
      <c r="Y26" s="71" t="str">
        <f>IFERROR(Q26/T26-1,"n/a")</f>
        <v>n/a</v>
      </c>
      <c r="Z26" s="71" t="str">
        <f>IFERROR(Q26/U26-1,"n/a")</f>
        <v>n/a</v>
      </c>
      <c r="AA26" s="131" t="str">
        <f>IFERROR(Q26/V26-1,"n/a")</f>
        <v>n/a</v>
      </c>
      <c r="AB26" s="75">
        <v>38626</v>
      </c>
      <c r="AC26" s="75">
        <v>15637</v>
      </c>
      <c r="AD26" s="75">
        <v>0</v>
      </c>
      <c r="AE26" s="75">
        <v>0</v>
      </c>
      <c r="AF26" s="233">
        <v>20248</v>
      </c>
      <c r="AG26" s="224"/>
      <c r="AH26" s="224"/>
    </row>
    <row r="27" spans="1:34" s="225" customFormat="1" ht="11.4" thickBot="1">
      <c r="A27" s="224"/>
      <c r="B27" s="229"/>
      <c r="C27" s="198" t="s">
        <v>16</v>
      </c>
      <c r="D27" s="199"/>
      <c r="E27" s="200"/>
      <c r="F27" s="137">
        <f t="shared" ref="F27:K28" si="5">F13+F16+F19+F22+F25</f>
        <v>304</v>
      </c>
      <c r="G27" s="137">
        <f t="shared" si="5"/>
        <v>303</v>
      </c>
      <c r="H27" s="137">
        <f t="shared" si="5"/>
        <v>186</v>
      </c>
      <c r="I27" s="137">
        <f t="shared" si="5"/>
        <v>2</v>
      </c>
      <c r="J27" s="137">
        <f t="shared" si="5"/>
        <v>212</v>
      </c>
      <c r="K27" s="137">
        <f t="shared" si="5"/>
        <v>218</v>
      </c>
      <c r="L27" s="138">
        <f>IFERROR(F27/G27-1,"n/a")</f>
        <v>3.3003300330032292E-3</v>
      </c>
      <c r="M27" s="138">
        <f>IFERROR(F27/H27-1,"n/a")</f>
        <v>0.63440860215053774</v>
      </c>
      <c r="N27" s="138">
        <f>IFERROR(F27/I27-1,"n/a")</f>
        <v>151</v>
      </c>
      <c r="O27" s="138">
        <f>IFERROR(F27/J27-1,"n/a")</f>
        <v>0.4339622641509433</v>
      </c>
      <c r="P27" s="139">
        <f>IFERROR(F27/K27-1,"n/a")</f>
        <v>0.39449541284403677</v>
      </c>
      <c r="Q27" s="137">
        <f t="shared" ref="Q27:V28" si="6">Q13+Q16+Q19+Q22+Q25</f>
        <v>304</v>
      </c>
      <c r="R27" s="137">
        <f t="shared" si="6"/>
        <v>303</v>
      </c>
      <c r="S27" s="137">
        <f t="shared" si="6"/>
        <v>186</v>
      </c>
      <c r="T27" s="137">
        <f t="shared" si="6"/>
        <v>2</v>
      </c>
      <c r="U27" s="137">
        <f t="shared" si="6"/>
        <v>212</v>
      </c>
      <c r="V27" s="137">
        <f t="shared" si="6"/>
        <v>218</v>
      </c>
      <c r="W27" s="138">
        <f>IFERROR(Q27/R27-1,"n/a")</f>
        <v>3.3003300330032292E-3</v>
      </c>
      <c r="X27" s="138">
        <f>IFERROR(Q27/S27-1,"n/a")</f>
        <v>0.63440860215053774</v>
      </c>
      <c r="Y27" s="138">
        <f>IFERROR(Q27/T27-1,"n/a")</f>
        <v>151</v>
      </c>
      <c r="Z27" s="138">
        <f>IFERROR(Q27/U27-1,"n/a")</f>
        <v>0.4339622641509433</v>
      </c>
      <c r="AA27" s="139">
        <f>IFERROR(Q27/V27-1,"n/a")</f>
        <v>0.39449541284403677</v>
      </c>
      <c r="AB27" s="137">
        <f>AB13+AB16+AB19+AB22+AB25</f>
        <v>4426</v>
      </c>
      <c r="AC27" s="137">
        <f>AC13+AC16+AC19+AC22+AC25</f>
        <v>3620</v>
      </c>
      <c r="AD27" s="140">
        <f t="shared" ref="AD27:AF28" si="7">AD13+AD16+AD19+AD22+AD25</f>
        <v>1054</v>
      </c>
      <c r="AE27" s="140">
        <f t="shared" si="7"/>
        <v>657</v>
      </c>
      <c r="AF27" s="159">
        <f t="shared" si="7"/>
        <v>3310</v>
      </c>
      <c r="AG27" s="224"/>
      <c r="AH27" s="224"/>
    </row>
    <row r="28" spans="1:34" s="225" customFormat="1" ht="12" thickTop="1" thickBot="1">
      <c r="A28" s="224"/>
      <c r="B28" s="229"/>
      <c r="C28" s="201" t="s">
        <v>17</v>
      </c>
      <c r="D28" s="202"/>
      <c r="E28" s="203"/>
      <c r="F28" s="141">
        <f t="shared" si="5"/>
        <v>975563</v>
      </c>
      <c r="G28" s="141">
        <f t="shared" si="5"/>
        <v>833405</v>
      </c>
      <c r="H28" s="141">
        <f t="shared" si="5"/>
        <v>219956</v>
      </c>
      <c r="I28" s="141">
        <f t="shared" si="5"/>
        <v>1288</v>
      </c>
      <c r="J28" s="141">
        <f t="shared" si="5"/>
        <v>555038</v>
      </c>
      <c r="K28" s="141">
        <f t="shared" si="5"/>
        <v>620852</v>
      </c>
      <c r="L28" s="142">
        <f>IFERROR(F28/G28-1,"n/a")</f>
        <v>0.17057493055597228</v>
      </c>
      <c r="M28" s="142">
        <f>IFERROR(F28/H28-1,"n/a")</f>
        <v>3.4352643255923914</v>
      </c>
      <c r="N28" s="142">
        <f>IFERROR(F28/I28-1,"n/a")</f>
        <v>756.4246894409938</v>
      </c>
      <c r="O28" s="142">
        <f>IFERROR(F28/J28-1,"n/a")</f>
        <v>0.75765082751090906</v>
      </c>
      <c r="P28" s="143">
        <f>IFERROR(F28/K28-1,"n/a")</f>
        <v>0.57132939895498436</v>
      </c>
      <c r="Q28" s="141">
        <f t="shared" si="6"/>
        <v>975563</v>
      </c>
      <c r="R28" s="141">
        <f t="shared" si="6"/>
        <v>833405</v>
      </c>
      <c r="S28" s="141">
        <f t="shared" si="6"/>
        <v>219956</v>
      </c>
      <c r="T28" s="141">
        <f t="shared" si="6"/>
        <v>1288</v>
      </c>
      <c r="U28" s="141">
        <f t="shared" si="6"/>
        <v>555038</v>
      </c>
      <c r="V28" s="141">
        <f t="shared" si="6"/>
        <v>620852</v>
      </c>
      <c r="W28" s="142">
        <f>IFERROR(Q28/R28-1,"n/a")</f>
        <v>0.17057493055597228</v>
      </c>
      <c r="X28" s="142">
        <f>IFERROR(Q28/S28-1,"n/a")</f>
        <v>3.4352643255923914</v>
      </c>
      <c r="Y28" s="142">
        <f>IFERROR(Q28/T28-1,"n/a")</f>
        <v>756.4246894409938</v>
      </c>
      <c r="Z28" s="142">
        <f>IFERROR(Q28/U28-1,"n/a")</f>
        <v>0.75765082751090906</v>
      </c>
      <c r="AA28" s="143">
        <f>IFERROR(Q28/V28-1,"n/a")</f>
        <v>0.57132939895498436</v>
      </c>
      <c r="AB28" s="141">
        <f>AB14+AB17+AB20+AB23+AB26</f>
        <v>12668540</v>
      </c>
      <c r="AC28" s="141">
        <f>AC14+AC17+AC20+AC23+AC26</f>
        <v>7626669</v>
      </c>
      <c r="AD28" s="144">
        <f t="shared" si="7"/>
        <v>1552483</v>
      </c>
      <c r="AE28" s="144">
        <f t="shared" si="7"/>
        <v>1314158</v>
      </c>
      <c r="AF28" s="162">
        <f t="shared" si="7"/>
        <v>9152531</v>
      </c>
      <c r="AG28" s="224"/>
      <c r="AH28" s="224"/>
    </row>
    <row r="29" spans="1:34" s="225" customFormat="1" ht="10.8" thickTop="1">
      <c r="A29" s="224"/>
      <c r="B29" s="224"/>
      <c r="C29" s="224"/>
      <c r="D29" s="224"/>
      <c r="E29" s="224"/>
      <c r="F29" s="224"/>
      <c r="G29" s="230"/>
      <c r="H29" s="230"/>
      <c r="I29" s="230"/>
      <c r="J29" s="230"/>
      <c r="K29" s="230"/>
      <c r="L29" s="230"/>
      <c r="M29" s="230"/>
      <c r="N29" s="230"/>
      <c r="O29" s="230"/>
      <c r="P29" s="224"/>
      <c r="Q29" s="224"/>
      <c r="R29" s="224"/>
      <c r="S29" s="224"/>
      <c r="T29" s="224"/>
      <c r="U29" s="224"/>
      <c r="V29" s="224"/>
      <c r="W29" s="224"/>
      <c r="X29" s="224"/>
      <c r="Y29" s="224"/>
      <c r="Z29" s="224"/>
      <c r="AA29" s="224"/>
      <c r="AB29" s="224"/>
      <c r="AC29" s="224"/>
      <c r="AD29" s="224"/>
      <c r="AE29" s="224"/>
      <c r="AF29" s="224"/>
      <c r="AG29" s="224"/>
      <c r="AH29" s="224"/>
    </row>
    <row r="30" spans="1:34" s="225" customFormat="1" ht="10.199999999999999">
      <c r="A30" s="224"/>
      <c r="B30" s="224"/>
      <c r="C30" s="224"/>
      <c r="D30" s="224"/>
      <c r="E30" s="224"/>
      <c r="F30" s="224"/>
      <c r="G30" s="230"/>
      <c r="H30" s="230"/>
      <c r="I30" s="230"/>
      <c r="J30" s="230"/>
      <c r="K30" s="230"/>
      <c r="L30" s="230"/>
      <c r="M30" s="230"/>
      <c r="N30" s="230"/>
      <c r="O30" s="230"/>
      <c r="P30" s="224"/>
      <c r="Q30" s="224"/>
      <c r="R30" s="230"/>
      <c r="S30" s="224"/>
      <c r="T30" s="224"/>
      <c r="U30" s="224"/>
      <c r="V30" s="224"/>
      <c r="W30" s="224"/>
      <c r="X30" s="224"/>
      <c r="Y30" s="224"/>
      <c r="Z30" s="224"/>
      <c r="AA30" s="224"/>
      <c r="AB30" s="224"/>
      <c r="AC30" s="224"/>
      <c r="AD30" s="224"/>
      <c r="AE30" s="224"/>
      <c r="AF30" s="224"/>
      <c r="AG30" s="224"/>
      <c r="AH30" s="224"/>
    </row>
  </sheetData>
  <mergeCells count="5">
    <mergeCell ref="F9:P9"/>
    <mergeCell ref="Q9:AA9"/>
    <mergeCell ref="AB9:AF9"/>
    <mergeCell ref="F10:P10"/>
    <mergeCell ref="Q10:AA10"/>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FC12F-4478-42E3-9A48-BDD9224AE15B}">
  <ds:schemaRefs>
    <ds:schemaRef ds:uri="http://schemas.microsoft.com/office/2006/documentManagement/types"/>
    <ds:schemaRef ds:uri="http://purl.org/dc/terms/"/>
    <ds:schemaRef ds:uri="http://www.w3.org/XML/1998/namespace"/>
    <ds:schemaRef ds:uri="http://schemas.openxmlformats.org/package/2006/metadata/core-properties"/>
    <ds:schemaRef ds:uri="http://purl.org/dc/elements/1.1/"/>
    <ds:schemaRef ds:uri="8cd7474e-1d48-42f1-a929-9fa835c241d5"/>
    <ds:schemaRef ds:uri="http://schemas.microsoft.com/office/infopath/2007/PartnerControls"/>
    <ds:schemaRef ds:uri="50acc271-0769-44fa-a07c-5c2dfce6e462"/>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38</vt:i4>
      </vt:variant>
      <vt:variant>
        <vt:lpstr>Named Ranges</vt:lpstr>
      </vt:variant>
      <vt:variant>
        <vt:i4>2</vt:i4>
      </vt:variant>
    </vt:vector>
  </HeadingPairs>
  <TitlesOfParts>
    <vt:vector size="40" baseType="lpstr">
      <vt:lpstr> </vt:lpstr>
      <vt:lpstr>Notlar</vt:lpstr>
      <vt:lpstr>Yasal Uyarı</vt:lpstr>
      <vt:lpstr>Gemi Doluluk Oranları</vt:lpstr>
      <vt:lpstr>Mayıs-24</vt:lpstr>
      <vt:lpstr>Nisan-24</vt:lpstr>
      <vt:lpstr>Mart-24</vt:lpstr>
      <vt:lpstr>Şubat-24</vt:lpstr>
      <vt:lpstr>Ocak-24</vt:lpstr>
      <vt:lpstr>Aralık-23</vt:lpstr>
      <vt:lpstr>Kasım-23</vt:lpstr>
      <vt:lpstr>Ekim-23</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2024-06-25T09:27:18Z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