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10" yWindow="50" windowWidth="18550" windowHeight="12250" activeTab="3"/>
  </bookViews>
  <sheets>
    <sheet name=" " sheetId="3" r:id="rId1"/>
    <sheet name="Disclaimer" sheetId="13" r:id="rId2"/>
    <sheet name="Notes" sheetId="11" r:id="rId3"/>
    <sheet name="Dec-21" sheetId="14" r:id="rId4"/>
    <sheet name="Nov-21" sheetId="10" r:id="rId5"/>
    <sheet name="Oct-21" sheetId="9" r:id="rId6"/>
    <sheet name="Sept-21" sheetId="1" r:id="rId7"/>
  </sheets>
  <externalReferences>
    <externalReference r:id="rId8"/>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4" l="1"/>
  <c r="J10" i="14"/>
  <c r="N10" i="14"/>
  <c r="O10" i="14"/>
  <c r="I11" i="14"/>
  <c r="J11" i="14"/>
  <c r="N11" i="14"/>
  <c r="O11" i="14"/>
  <c r="I13" i="14"/>
  <c r="J13" i="14"/>
  <c r="N13" i="14"/>
  <c r="O13" i="14"/>
  <c r="I14" i="14"/>
  <c r="J14" i="14"/>
  <c r="N14" i="14"/>
  <c r="O14" i="14"/>
  <c r="I16" i="14"/>
  <c r="J16" i="14"/>
  <c r="N16" i="14"/>
  <c r="O16" i="14"/>
  <c r="I17" i="14"/>
  <c r="J17" i="14"/>
  <c r="N17" i="14"/>
  <c r="O17" i="14"/>
  <c r="I19" i="14"/>
  <c r="J19" i="14"/>
  <c r="N19" i="14"/>
  <c r="O19" i="14"/>
  <c r="I20" i="14"/>
  <c r="J20" i="14"/>
  <c r="N20" i="14"/>
  <c r="O20" i="14"/>
  <c r="I22" i="14"/>
  <c r="J22" i="14"/>
  <c r="N22" i="14"/>
  <c r="O22" i="14"/>
  <c r="I23" i="14"/>
  <c r="J23" i="14"/>
  <c r="N23" i="14"/>
  <c r="O23" i="14"/>
  <c r="I25" i="14"/>
  <c r="J25" i="14"/>
  <c r="N25" i="14"/>
  <c r="O25" i="14"/>
  <c r="I26" i="14"/>
  <c r="J26" i="14"/>
  <c r="N26" i="14"/>
  <c r="O26" i="14"/>
  <c r="F27" i="14"/>
  <c r="I27" i="14" s="1"/>
  <c r="G27" i="14"/>
  <c r="H27" i="14"/>
  <c r="K27" i="14"/>
  <c r="O27" i="14" s="1"/>
  <c r="P27" i="14"/>
  <c r="Q27" i="14"/>
  <c r="F28" i="14"/>
  <c r="G28" i="14"/>
  <c r="H28" i="14"/>
  <c r="J28" i="14" s="1"/>
  <c r="I28" i="14"/>
  <c r="K28" i="14"/>
  <c r="L28" i="14"/>
  <c r="N28" i="14" s="1"/>
  <c r="M28" i="14"/>
  <c r="O28" i="14"/>
  <c r="P28" i="14"/>
  <c r="Q28" i="14"/>
  <c r="N27" i="14" l="1"/>
  <c r="J27" i="14"/>
  <c r="K26" i="1"/>
  <c r="F26" i="1"/>
  <c r="F17" i="1"/>
  <c r="K17" i="9"/>
  <c r="K26" i="9"/>
  <c r="K26" i="10"/>
  <c r="K17" i="10"/>
  <c r="F17" i="10"/>
  <c r="F26" i="10"/>
  <c r="I25" i="1" l="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P27" i="1" l="1"/>
  <c r="P28" i="1"/>
  <c r="O10" i="9" l="1"/>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K17" i="1"/>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alcChain>
</file>

<file path=xl/sharedStrings.xml><?xml version="1.0" encoding="utf-8"?>
<sst xmlns="http://schemas.openxmlformats.org/spreadsheetml/2006/main" count="133" uniqueCount="33">
  <si>
    <t>Global Ports Holding Plc.</t>
  </si>
  <si>
    <t>Date:</t>
  </si>
  <si>
    <t>Nassau</t>
  </si>
  <si>
    <t>Antigua</t>
  </si>
  <si>
    <t>Ege Port</t>
  </si>
  <si>
    <t>Valletta</t>
  </si>
  <si>
    <t>Creuers</t>
  </si>
  <si>
    <t>Yasal Uyarı</t>
  </si>
  <si>
    <t>Notlar</t>
  </si>
  <si>
    <t xml:space="preserve">Aylık Trafik İstatistikleri GPH </t>
  </si>
  <si>
    <t>Dönem</t>
  </si>
  <si>
    <t>2021/19 Değişim %</t>
  </si>
  <si>
    <t>2021/20 Değişim %</t>
  </si>
  <si>
    <t>Ekim 2021</t>
  </si>
  <si>
    <t>Ekim</t>
  </si>
  <si>
    <t>Kasım 2021</t>
  </si>
  <si>
    <t>Kasım</t>
  </si>
  <si>
    <t>Tüm Yıl</t>
  </si>
  <si>
    <t xml:space="preserve">Ocak - Ekim </t>
  </si>
  <si>
    <t xml:space="preserve">Ocak - Kasım </t>
  </si>
  <si>
    <t>Eylül 2021</t>
  </si>
  <si>
    <t>Eylül</t>
  </si>
  <si>
    <t xml:space="preserve">Ocak - Eylül </t>
  </si>
  <si>
    <t>Diğer Kruvaziyer Limanları</t>
  </si>
  <si>
    <t>Tüm Seferler</t>
  </si>
  <si>
    <t>Seferler</t>
  </si>
  <si>
    <t>Yolcu Sayısı</t>
  </si>
  <si>
    <t>Tüm Yolcu Sayısı</t>
  </si>
  <si>
    <t>Kruvaziyer Limanları Traffic Statistics</t>
  </si>
  <si>
    <t>Kruvaziyer Limanları</t>
  </si>
  <si>
    <t>Aralık</t>
  </si>
  <si>
    <t xml:space="preserve">Ocak - Aralık </t>
  </si>
  <si>
    <t>Aralık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</si>
</sst>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_-;* \(#,##0\)_-;_-* &quot;-&quot;??_-;_-@_-"/>
    <numFmt numFmtId="165" formatCode="[$-409]d\-mmm\-yyyy;@"/>
    <numFmt numFmtId="166" formatCode="yyyy\-mm\-dd;@"/>
    <numFmt numFmtId="167" formatCode="_-* #,##0_-;\-* #,##0_-;_-* &quot;-&quot;??_-;_-@_-"/>
    <numFmt numFmtId="168" formatCode="0%;\(0%\)"/>
    <numFmt numFmtId="169" formatCode="[$-41F]d\ mmmm\ yy;@"/>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7" fontId="0" fillId="3" borderId="0" xfId="0" applyNumberFormat="1" applyFill="1"/>
    <xf numFmtId="0" fontId="24" fillId="0" borderId="0" xfId="0" applyFont="1"/>
    <xf numFmtId="167"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7" fontId="18" fillId="6" borderId="2" xfId="7" applyNumberFormat="1" applyFont="1" applyFill="1" applyBorder="1" applyAlignment="1" applyProtection="1">
      <alignment horizontal="right" indent="1"/>
    </xf>
    <xf numFmtId="167"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6" fontId="17" fillId="7" borderId="0" xfId="2" quotePrefix="1" applyNumberFormat="1" applyFont="1" applyFill="1" applyProtection="1"/>
    <xf numFmtId="0" fontId="18" fillId="6" borderId="7" xfId="0" applyFont="1" applyFill="1" applyBorder="1" applyAlignment="1" applyProtection="1">
      <alignment vertical="center"/>
    </xf>
    <xf numFmtId="168" fontId="17" fillId="3" borderId="3" xfId="8" applyNumberFormat="1" applyFont="1" applyFill="1" applyBorder="1" applyAlignment="1" applyProtection="1">
      <alignment horizontal="right" indent="1"/>
    </xf>
    <xf numFmtId="168" fontId="17" fillId="3" borderId="3" xfId="0" applyNumberFormat="1" applyFont="1" applyFill="1" applyBorder="1" applyAlignment="1" applyProtection="1">
      <alignment horizontal="right" indent="1"/>
    </xf>
    <xf numFmtId="168" fontId="20" fillId="6" borderId="4" xfId="8" applyNumberFormat="1" applyFont="1" applyFill="1" applyBorder="1" applyAlignment="1" applyProtection="1">
      <alignment horizontal="right" indent="1"/>
    </xf>
    <xf numFmtId="168" fontId="20" fillId="6" borderId="11" xfId="8" applyNumberFormat="1" applyFont="1" applyFill="1" applyBorder="1" applyAlignment="1" applyProtection="1">
      <alignment horizontal="right" indent="1"/>
    </xf>
    <xf numFmtId="168" fontId="17" fillId="3" borderId="0" xfId="8" applyNumberFormat="1" applyFont="1" applyFill="1" applyBorder="1" applyAlignment="1" applyProtection="1">
      <alignment horizontal="right" indent="1"/>
    </xf>
    <xf numFmtId="168" fontId="17" fillId="3" borderId="0" xfId="0" applyNumberFormat="1" applyFont="1" applyFill="1" applyBorder="1" applyAlignment="1" applyProtection="1">
      <alignment horizontal="right" indent="1"/>
    </xf>
    <xf numFmtId="168" fontId="20" fillId="6" borderId="2" xfId="8" applyNumberFormat="1" applyFont="1" applyFill="1" applyBorder="1" applyAlignment="1" applyProtection="1">
      <alignment horizontal="right" indent="1"/>
    </xf>
    <xf numFmtId="168" fontId="20" fillId="6" borderId="10" xfId="8" applyNumberFormat="1" applyFont="1" applyFill="1" applyBorder="1" applyAlignment="1" applyProtection="1">
      <alignment horizontal="right" indent="1"/>
    </xf>
    <xf numFmtId="167" fontId="17" fillId="8" borderId="0" xfId="7" applyNumberFormat="1" applyFont="1" applyFill="1" applyBorder="1" applyAlignment="1" applyProtection="1">
      <alignment horizontal="right" indent="1"/>
    </xf>
    <xf numFmtId="167"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9" fontId="17" fillId="3" borderId="0" xfId="2" applyNumberFormat="1" applyFont="1" applyFill="1" applyProtection="1"/>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8" fillId="2" borderId="6" xfId="1" applyFont="1" applyBorder="1" applyAlignment="1" applyProtection="1">
      <alignment horizontal="center"/>
    </xf>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xmlns=""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xmlns=""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p>
        <a:p>
          <a:pPr rtl="0" eaLnBrk="1" latinLnBrk="0" hangingPunct="1"/>
          <a:r>
            <a:rPr lang="en-GB" sz="1400" i="1">
              <a:solidFill>
                <a:sysClr val="windowText" lastClr="000000"/>
              </a:solidFill>
              <a:effectLst/>
              <a:latin typeface="+mn-lt"/>
              <a:ea typeface="+mn-ea"/>
              <a:cs typeface="+mn-cs"/>
            </a:rPr>
            <a:t> </a:t>
          </a:r>
        </a:p>
        <a:p>
          <a:pPr rtl="0" eaLnBrk="1" latinLnBrk="0" hangingPunct="1"/>
          <a:r>
            <a:rPr lang="en-GB" sz="1400" i="1">
              <a:solidFill>
                <a:sysClr val="windowText" lastClr="000000"/>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xmlns=""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Kapsam</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Sözlük</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Seferler		</a:t>
          </a:r>
          <a:r>
            <a:rPr lang="de-DE" sz="1000" b="0" i="0" u="none" strike="noStrike">
              <a:solidFill>
                <a:schemeClr val="dk1"/>
              </a:solidFill>
              <a:effectLst/>
              <a:latin typeface="+mn-lt"/>
              <a:ea typeface="+mn-ea"/>
              <a:cs typeface="+mn-cs"/>
            </a:rPr>
            <a:t>Kruvaziyer gemi seferleri.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Yolcu Sayısı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Yolcuların gemiden fiilen ayrılmalarına gerek kalmadan yolcu gemisindeki yolculara dayalı yolcu hareketlerini temsil eder. </a:t>
          </a:r>
        </a:p>
        <a:p>
          <a:pPr rtl="0" eaLnBrk="1" latinLnBrk="0" hangingPunct="1">
            <a:spcBef>
              <a:spcPts val="600"/>
            </a:spcBef>
          </a:pPr>
          <a:r>
            <a:rPr lang="de-DE" sz="1000" b="0" i="0" u="none" strike="noStrike">
              <a:solidFill>
                <a:schemeClr val="dk1"/>
              </a:solidFill>
              <a:effectLst/>
              <a:latin typeface="+mn-lt"/>
              <a:ea typeface="+mn-ea"/>
              <a:cs typeface="+mn-cs"/>
            </a:rPr>
            <a:t>		Ana</a:t>
          </a:r>
          <a:r>
            <a:rPr lang="de-DE" sz="1000" b="0" i="0" u="none" strike="noStrike" baseline="0">
              <a:solidFill>
                <a:schemeClr val="dk1"/>
              </a:solidFill>
              <a:effectLst/>
              <a:latin typeface="+mn-lt"/>
              <a:ea typeface="+mn-ea"/>
              <a:cs typeface="+mn-cs"/>
            </a:rPr>
            <a:t> liman </a:t>
          </a:r>
          <a:r>
            <a:rPr lang="de-DE" sz="1000" b="0" i="0" u="none" strike="noStrike">
              <a:solidFill>
                <a:schemeClr val="dk1"/>
              </a:solidFill>
              <a:effectLst/>
              <a:latin typeface="+mn-lt"/>
              <a:ea typeface="+mn-ea"/>
              <a:cs typeface="+mn-cs"/>
            </a:rPr>
            <a:t>veya interport çağrıları için, biniş ve iniş yolcu hareketleri sayılır. </a:t>
          </a:r>
        </a:p>
        <a:p>
          <a:pPr rtl="0" eaLnBrk="1" latinLnBrk="0" hangingPunct="1">
            <a:spcBef>
              <a:spcPts val="600"/>
            </a:spcBef>
          </a:pPr>
          <a:r>
            <a:rPr lang="de-DE" sz="1000" b="0" i="0" u="none" strike="noStrike">
              <a:solidFill>
                <a:schemeClr val="dk1"/>
              </a:solidFill>
              <a:effectLst/>
              <a:latin typeface="+mn-lt"/>
              <a:ea typeface="+mn-ea"/>
              <a:cs typeface="+mn-cs"/>
            </a:rPr>
            <a:t>		Transit kruvaziyer ve feribot seferleri ile gelen yolcuların her biri, bir yolcu hareketini temsil etmektedir.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verisi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2019 takvim yılı boyunca edinilen büyük limanlara ilişkin karşılaştırmalı bilgiler, bu limanlar için tüm takvim yılı boyunca 12 milyon hacmi temsil etmektedir - Şirketin mali tablolarında sunulduğu üzere GPH kontrolü altındaki orantılı dönemi değil.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Creuers (Barselona) ve Malaga Kruvaziyer Limanları.</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Diğer Kruvaziyer Limanları</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Bodrum, Cagliari, Katanya, Ravenna, Taranto (2021</a:t>
          </a:r>
          <a:r>
            <a:rPr lang="de-DE" sz="1000" baseline="0">
              <a:solidFill>
                <a:schemeClr val="dk1"/>
              </a:solidFill>
              <a:effectLst/>
              <a:latin typeface="+mn-lt"/>
              <a:ea typeface="+mn-ea"/>
              <a:cs typeface="+mn-cs"/>
            </a:rPr>
            <a:t> itibari ile</a:t>
          </a:r>
          <a:r>
            <a:rPr lang="de-DE" sz="1000">
              <a:solidFill>
                <a:schemeClr val="dk1"/>
              </a:solidFill>
              <a:effectLst/>
              <a:latin typeface="+mn-lt"/>
              <a:ea typeface="+mn-ea"/>
              <a:cs typeface="+mn-cs"/>
            </a:rPr>
            <a:t>), ve ZadarKruvaziyer Limanları.</a:t>
          </a:r>
          <a:r>
            <a:rPr lang="de-DE" sz="1000" baseline="0">
              <a:solidFill>
                <a:schemeClr val="dk1"/>
              </a:solidFill>
              <a:effectLst/>
              <a:latin typeface="+mn-lt"/>
              <a:ea typeface="+mn-ea"/>
              <a:cs typeface="+mn-cs"/>
            </a:rPr>
            <a:t> Ayrıca Port of Adria kruvaziyer faaliyetlerini içermektedir.</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Kaynaklar</a:t>
          </a:r>
        </a:p>
        <a:p>
          <a:pPr rtl="0" eaLnBrk="1" latinLnBrk="0" hangingPunct="1">
            <a:spcBef>
              <a:spcPts val="600"/>
            </a:spcBef>
          </a:pPr>
          <a:r>
            <a:rPr lang="de-DE" sz="1000" b="0" i="0" u="none" strike="noStrike">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314325</xdr:colOff>
      <xdr:row>0</xdr:row>
      <xdr:rowOff>0</xdr:rowOff>
    </xdr:from>
    <xdr:ext cx="5715" cy="515457"/>
    <xdr:pic>
      <xdr:nvPicPr>
        <xdr:cNvPr id="2" name="Picture 1">
          <a:extLst>
            <a:ext uri="{FF2B5EF4-FFF2-40B4-BE49-F238E27FC236}">
              <a16:creationId xmlns:a16="http://schemas.microsoft.com/office/drawing/2014/main" xmlns="" id="{09140FAD-B0EB-4602-A1E3-36A43055586A}"/>
            </a:ext>
          </a:extLst>
        </xdr:cNvPr>
        <xdr:cNvPicPr>
          <a:picLocks noChangeAspect="1"/>
        </xdr:cNvPicPr>
      </xdr:nvPicPr>
      <xdr:blipFill>
        <a:blip xmlns:r="http://schemas.openxmlformats.org/officeDocument/2006/relationships" r:embed="rId1"/>
        <a:stretch>
          <a:fillRect/>
        </a:stretch>
      </xdr:blipFill>
      <xdr:spPr>
        <a:xfrm>
          <a:off x="10772775" y="0"/>
          <a:ext cx="5715" cy="515457"/>
        </a:xfrm>
        <a:prstGeom prst="rect">
          <a:avLst/>
        </a:prstGeom>
      </xdr:spPr>
    </xdr:pic>
    <xdr:clientData/>
  </xdr:oneCellAnchor>
  <xdr:oneCellAnchor>
    <xdr:from>
      <xdr:col>16</xdr:col>
      <xdr:colOff>285750</xdr:colOff>
      <xdr:row>0</xdr:row>
      <xdr:rowOff>0</xdr:rowOff>
    </xdr:from>
    <xdr:ext cx="514350" cy="410682"/>
    <xdr:pic>
      <xdr:nvPicPr>
        <xdr:cNvPr id="3" name="Picture 2">
          <a:extLst>
            <a:ext uri="{FF2B5EF4-FFF2-40B4-BE49-F238E27FC236}">
              <a16:creationId xmlns:a16="http://schemas.microsoft.com/office/drawing/2014/main" xmlns="" id="{871F5A05-C55D-4759-8B5D-D771856C1D0C}"/>
            </a:ext>
          </a:extLst>
        </xdr:cNvPr>
        <xdr:cNvPicPr>
          <a:picLocks noChangeAspect="1"/>
        </xdr:cNvPicPr>
      </xdr:nvPicPr>
      <xdr:blipFill>
        <a:blip xmlns:r="http://schemas.openxmlformats.org/officeDocument/2006/relationships" r:embed="rId1"/>
        <a:stretch>
          <a:fillRect/>
        </a:stretch>
      </xdr:blipFill>
      <xdr:spPr>
        <a:xfrm>
          <a:off x="10744200" y="0"/>
          <a:ext cx="514350" cy="41068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xmlns=""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xmlns=""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4296875" style="2" customWidth="1"/>
    <col min="3" max="3" width="9.269531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hidden="1" customWidth="1"/>
    <col min="17" max="17" width="3.54296875" style="2" hidden="1" customWidth="1"/>
    <col min="18" max="16384" width="10.26953125" style="2" hidden="1"/>
  </cols>
  <sheetData>
    <row r="1" spans="3:11" ht="23">
      <c r="C1" s="1"/>
      <c r="D1" s="1"/>
      <c r="E1" s="1"/>
      <c r="F1" s="1"/>
      <c r="G1" s="1"/>
      <c r="H1" s="1"/>
    </row>
    <row r="2" spans="3:11" ht="28.5" thickBot="1">
      <c r="C2" s="3" t="s">
        <v>0</v>
      </c>
      <c r="D2" s="4"/>
      <c r="E2" s="4"/>
      <c r="F2" s="4"/>
      <c r="G2" s="4"/>
      <c r="H2" s="4"/>
      <c r="I2" s="4"/>
      <c r="J2" s="4"/>
      <c r="K2" s="4"/>
    </row>
    <row r="3" spans="3:11" ht="13"/>
    <row r="4" spans="3:11" ht="16">
      <c r="C4" s="5"/>
    </row>
    <row r="5" spans="3:11" ht="28.5">
      <c r="C5" s="6" t="s">
        <v>28</v>
      </c>
    </row>
    <row r="6" spans="3:11" ht="16">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44575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 hidden="1"/>
    <row r="32" spans="3:11" ht="13" hidden="1"/>
    <row r="33" ht="13" hidden="1"/>
    <row r="34" ht="13" hidden="1"/>
    <row r="35" ht="13" hidden="1"/>
    <row r="36" ht="13" hidden="1"/>
    <row r="37" ht="13" hidden="1"/>
    <row r="38" ht="12.65" hidden="1" customHeight="1"/>
    <row r="39" ht="12.65" hidden="1" customHeight="1"/>
    <row r="40" ht="12.65" hidden="1" customHeight="1"/>
    <row r="41" ht="12.65" hidden="1" customHeight="1"/>
    <row r="42" ht="12.65" hidden="1" customHeight="1"/>
    <row r="43" ht="12.65"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F3" sqref="F3"/>
    </sheetView>
  </sheetViews>
  <sheetFormatPr defaultColWidth="0" defaultRowHeight="0" customHeight="1" zeroHeight="1"/>
  <cols>
    <col min="1" max="2" width="2.54296875" style="2" customWidth="1"/>
    <col min="3" max="3" width="20.72656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customWidth="1"/>
    <col min="17" max="17" width="3.54296875" style="2" customWidth="1"/>
    <col min="18" max="23" width="10.26953125" style="2" customWidth="1"/>
    <col min="24" max="33" width="10.26953125" style="2" hidden="1" customWidth="1"/>
    <col min="34" max="34" width="4.7265625" style="2" hidden="1" customWidth="1"/>
    <col min="35" max="16384" width="10.26953125" style="2" hidden="1"/>
  </cols>
  <sheetData>
    <row r="1" spans="2:34" ht="23">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7</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 hidden="1"/>
    <row r="33" ht="13" hidden="1"/>
    <row r="34" ht="13" hidden="1"/>
    <row r="35" ht="13" hidden="1"/>
    <row r="36" ht="13" hidden="1"/>
    <row r="37" ht="13" hidden="1"/>
    <row r="38" ht="13" hidden="1"/>
    <row r="39" ht="12.65" hidden="1" customHeight="1"/>
    <row r="40" ht="12.65" hidden="1" customHeight="1"/>
    <row r="41" ht="12.65" hidden="1" customHeight="1"/>
    <row r="42" ht="12.65" hidden="1" customHeight="1"/>
    <row r="43" ht="12.65" hidden="1" customHeight="1"/>
    <row r="44" ht="12.65"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election activeCell="P2" sqref="P2"/>
    </sheetView>
  </sheetViews>
  <sheetFormatPr defaultColWidth="0" defaultRowHeight="0" customHeight="1" zeroHeight="1"/>
  <cols>
    <col min="1" max="2" width="2.54296875" style="2" customWidth="1"/>
    <col min="3" max="3" width="20.7265625" style="2" customWidth="1"/>
    <col min="4" max="4" width="10.54296875" style="2" bestFit="1" customWidth="1"/>
    <col min="5" max="8" width="9.26953125" style="2" customWidth="1"/>
    <col min="9" max="9" width="14.26953125" style="2" customWidth="1"/>
    <col min="10" max="10" width="5" style="2" customWidth="1"/>
    <col min="11" max="11" width="9.26953125" style="2" customWidth="1"/>
    <col min="12" max="12" width="4.7265625" style="2" customWidth="1"/>
    <col min="13" max="16" width="9.26953125" style="2" customWidth="1"/>
    <col min="17" max="17" width="3.54296875" style="2" customWidth="1"/>
    <col min="18" max="18" width="10.26953125" style="2" customWidth="1"/>
    <col min="19" max="33" width="10.26953125" style="2" hidden="1" customWidth="1"/>
    <col min="34" max="34" width="4.7265625" style="2" hidden="1" customWidth="1"/>
    <col min="35" max="16384" width="10.26953125" style="2" hidden="1"/>
  </cols>
  <sheetData>
    <row r="1" spans="2:34" ht="23">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8</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7"/>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 hidden="1"/>
    <row r="33" ht="13" hidden="1"/>
    <row r="34" ht="13" hidden="1"/>
    <row r="35" ht="13" hidden="1"/>
    <row r="36" ht="13" hidden="1"/>
    <row r="37" ht="13" hidden="1"/>
    <row r="38" ht="13" hidden="1"/>
    <row r="39" ht="12.65" hidden="1" customHeight="1"/>
    <row r="40" ht="12.65" hidden="1" customHeight="1"/>
    <row r="41" ht="12.65" hidden="1" customHeight="1"/>
    <row r="42" ht="12.65" hidden="1" customHeight="1"/>
    <row r="43" ht="12.65" hidden="1" customHeight="1"/>
    <row r="44" ht="12.65"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tabSelected="1" zoomScale="80" zoomScaleNormal="80" workbookViewId="0">
      <selection activeCell="I2" sqref="I2"/>
    </sheetView>
  </sheetViews>
  <sheetFormatPr defaultColWidth="0" defaultRowHeight="0" customHeight="1" zeroHeight="1"/>
  <cols>
    <col min="1" max="3" width="2.54296875" customWidth="1"/>
    <col min="4" max="4" width="9.1796875" customWidth="1"/>
    <col min="5" max="5" width="15.453125" customWidth="1"/>
    <col min="6" max="6" width="11.1796875" bestFit="1" customWidth="1"/>
    <col min="7" max="7" width="9.1796875" customWidth="1"/>
    <col min="8" max="8" width="11.26953125" bestFit="1" customWidth="1"/>
    <col min="9" max="10" width="9.1796875" customWidth="1"/>
    <col min="11" max="11" width="12.453125" bestFit="1" customWidth="1"/>
    <col min="12" max="12" width="12.26953125" bestFit="1" customWidth="1"/>
    <col min="13" max="13" width="12.54296875" bestFit="1" customWidth="1"/>
    <col min="14" max="15" width="9.1796875" customWidth="1"/>
    <col min="16" max="16" width="11.81640625" bestFit="1" customWidth="1"/>
    <col min="17" max="17" width="12.453125" customWidth="1"/>
    <col min="18" max="18" width="3.26953125" style="24" customWidth="1"/>
    <col min="19" max="33" width="0" style="10" hidden="1" customWidth="1"/>
    <col min="34" max="16384" width="9.1796875" hidden="1"/>
  </cols>
  <sheetData>
    <row r="1" spans="1:33" ht="14.5">
      <c r="A1" s="10"/>
      <c r="B1" s="10"/>
      <c r="C1" s="10"/>
      <c r="D1" s="10"/>
      <c r="E1" s="10"/>
      <c r="F1" s="10"/>
      <c r="G1" s="10"/>
      <c r="H1" s="10"/>
      <c r="I1" s="10"/>
      <c r="J1" s="10"/>
      <c r="K1" s="10"/>
      <c r="L1" s="10"/>
      <c r="M1" s="10"/>
      <c r="N1" s="10"/>
      <c r="O1" s="10"/>
      <c r="P1" s="10"/>
      <c r="Q1" s="10"/>
      <c r="R1" s="10"/>
    </row>
    <row r="2" spans="1:33" ht="18.5" thickBot="1">
      <c r="A2" s="10"/>
      <c r="B2" s="9" t="s">
        <v>9</v>
      </c>
      <c r="C2" s="28"/>
      <c r="D2" s="28"/>
      <c r="E2" s="28"/>
      <c r="F2" s="28"/>
      <c r="G2" s="28"/>
      <c r="H2" s="28"/>
      <c r="I2" s="28"/>
      <c r="J2" s="28"/>
      <c r="K2" s="28"/>
      <c r="L2" s="28"/>
      <c r="M2" s="28"/>
      <c r="N2" s="28"/>
      <c r="O2" s="28"/>
      <c r="P2" s="28"/>
      <c r="Q2" s="28"/>
      <c r="R2" s="10"/>
    </row>
    <row r="3" spans="1:33" ht="14.5">
      <c r="A3" s="11"/>
      <c r="B3" s="12"/>
      <c r="C3" s="29"/>
      <c r="D3" s="29"/>
      <c r="E3" s="29"/>
      <c r="F3" s="29"/>
      <c r="G3" s="29"/>
      <c r="H3" s="29"/>
      <c r="I3" s="29"/>
      <c r="J3" s="29"/>
      <c r="K3" s="29"/>
      <c r="L3" s="29"/>
      <c r="M3" s="29"/>
      <c r="N3" s="29"/>
      <c r="O3" s="29"/>
      <c r="P3" s="29"/>
      <c r="Q3" s="77">
        <v>44575</v>
      </c>
      <c r="R3" s="10"/>
    </row>
    <row r="4" spans="1:33" ht="16">
      <c r="A4" s="11"/>
      <c r="B4" s="13" t="s">
        <v>10</v>
      </c>
      <c r="C4" s="30"/>
      <c r="D4" s="29"/>
      <c r="E4" s="64" t="s">
        <v>32</v>
      </c>
      <c r="F4" s="29"/>
      <c r="G4" s="29"/>
      <c r="H4" s="29"/>
      <c r="I4" s="29"/>
      <c r="J4" s="29"/>
      <c r="K4" s="29"/>
      <c r="L4" s="29"/>
      <c r="M4" s="29"/>
      <c r="N4" s="29"/>
      <c r="O4" s="29"/>
      <c r="P4" s="29"/>
      <c r="Q4" s="29"/>
      <c r="R4" s="10"/>
    </row>
    <row r="5" spans="1:33" ht="14.5">
      <c r="A5" s="11"/>
      <c r="B5" s="12"/>
      <c r="C5" s="29"/>
      <c r="D5" s="29"/>
      <c r="E5" s="29"/>
      <c r="F5" s="29"/>
      <c r="G5" s="29"/>
      <c r="H5" s="29"/>
      <c r="I5" s="29"/>
      <c r="J5" s="29"/>
      <c r="K5" s="29"/>
      <c r="L5" s="29"/>
      <c r="M5" s="29"/>
      <c r="N5" s="29"/>
      <c r="O5" s="29"/>
      <c r="P5" s="29"/>
      <c r="Q5" s="29"/>
    </row>
    <row r="6" spans="1:33" s="23" customFormat="1" ht="14.5">
      <c r="A6" s="11"/>
      <c r="B6"/>
      <c r="C6" s="31" t="s">
        <v>10</v>
      </c>
      <c r="D6" s="32"/>
      <c r="E6" s="32"/>
      <c r="F6" s="78" t="s">
        <v>30</v>
      </c>
      <c r="G6" s="79"/>
      <c r="H6" s="79"/>
      <c r="I6" s="80"/>
      <c r="J6" s="81"/>
      <c r="K6" s="78" t="s">
        <v>31</v>
      </c>
      <c r="L6" s="79"/>
      <c r="M6" s="79"/>
      <c r="N6" s="80"/>
      <c r="O6" s="81"/>
      <c r="P6" s="82" t="s">
        <v>17</v>
      </c>
      <c r="Q6" s="83"/>
      <c r="R6" s="24"/>
      <c r="S6" s="22"/>
      <c r="T6" s="22"/>
      <c r="U6" s="22"/>
      <c r="V6" s="22"/>
      <c r="W6" s="22"/>
      <c r="X6" s="22"/>
      <c r="Y6" s="22"/>
      <c r="Z6" s="22"/>
      <c r="AA6" s="22"/>
      <c r="AB6" s="22"/>
      <c r="AC6" s="22"/>
      <c r="AD6" s="22"/>
      <c r="AE6" s="22"/>
      <c r="AF6" s="22"/>
      <c r="AG6" s="22"/>
    </row>
    <row r="7" spans="1:33" s="25" customFormat="1" ht="14.5">
      <c r="A7" s="11"/>
      <c r="B7" s="21"/>
      <c r="C7" s="33"/>
      <c r="D7" s="34"/>
      <c r="E7" s="34"/>
      <c r="F7" s="33"/>
      <c r="G7" s="34"/>
      <c r="H7" s="34"/>
      <c r="I7" s="34"/>
      <c r="J7" s="62"/>
      <c r="K7" s="33"/>
      <c r="L7" s="34"/>
      <c r="M7" s="34"/>
      <c r="N7" s="34"/>
      <c r="O7" s="62"/>
      <c r="P7" s="34"/>
      <c r="Q7" s="34"/>
      <c r="R7" s="24"/>
      <c r="S7" s="24"/>
      <c r="T7" s="24"/>
      <c r="U7" s="24"/>
      <c r="V7" s="24"/>
      <c r="W7" s="24"/>
      <c r="X7" s="24"/>
      <c r="Y7" s="24"/>
      <c r="Z7" s="24"/>
      <c r="AA7" s="24"/>
      <c r="AB7" s="24"/>
      <c r="AC7" s="24"/>
      <c r="AD7" s="24"/>
      <c r="AE7" s="24"/>
      <c r="AF7" s="24"/>
      <c r="AG7" s="24"/>
    </row>
    <row r="8" spans="1:33" s="60" customFormat="1" ht="20">
      <c r="A8" s="53"/>
      <c r="B8" s="54"/>
      <c r="C8" s="65" t="s">
        <v>29</v>
      </c>
      <c r="D8" s="55"/>
      <c r="E8" s="56"/>
      <c r="F8" s="61">
        <v>2021</v>
      </c>
      <c r="G8" s="57">
        <v>2020</v>
      </c>
      <c r="H8" s="57">
        <v>2019</v>
      </c>
      <c r="I8" s="58" t="s">
        <v>12</v>
      </c>
      <c r="J8" s="63" t="s">
        <v>11</v>
      </c>
      <c r="K8" s="61">
        <v>2021</v>
      </c>
      <c r="L8" s="57">
        <v>2020</v>
      </c>
      <c r="M8" s="57">
        <v>2019</v>
      </c>
      <c r="N8" s="58" t="s">
        <v>12</v>
      </c>
      <c r="O8" s="63" t="s">
        <v>11</v>
      </c>
      <c r="P8" s="57">
        <v>2020</v>
      </c>
      <c r="Q8" s="57">
        <v>2019</v>
      </c>
      <c r="R8" s="59"/>
      <c r="S8" s="59"/>
      <c r="T8" s="59"/>
      <c r="U8" s="59"/>
      <c r="V8" s="59"/>
      <c r="W8" s="59"/>
      <c r="X8" s="59"/>
      <c r="Y8" s="59"/>
      <c r="Z8" s="59"/>
      <c r="AA8" s="59"/>
      <c r="AB8" s="59"/>
      <c r="AC8" s="59"/>
      <c r="AD8" s="59"/>
      <c r="AE8" s="59"/>
      <c r="AF8" s="59"/>
      <c r="AG8" s="59"/>
    </row>
    <row r="9" spans="1:33" s="25" customFormat="1" ht="14.5">
      <c r="A9" s="11"/>
      <c r="B9" s="14"/>
      <c r="C9" s="35" t="s">
        <v>3</v>
      </c>
      <c r="D9" s="36"/>
      <c r="E9" s="37"/>
      <c r="F9" s="36"/>
      <c r="G9" s="36"/>
      <c r="H9" s="36"/>
      <c r="I9" s="36"/>
      <c r="J9" s="37"/>
      <c r="K9" s="36"/>
      <c r="L9" s="36"/>
      <c r="M9" s="36"/>
      <c r="N9" s="36"/>
      <c r="O9" s="37"/>
      <c r="P9" s="36"/>
      <c r="Q9" s="36"/>
      <c r="R9" s="24"/>
      <c r="S9" s="24"/>
      <c r="T9" s="24"/>
      <c r="U9" s="24"/>
      <c r="V9" s="24"/>
      <c r="W9" s="24"/>
      <c r="X9" s="24"/>
      <c r="Y9" s="24"/>
      <c r="Z9" s="24"/>
      <c r="AA9" s="24"/>
      <c r="AB9" s="24"/>
      <c r="AC9" s="24"/>
      <c r="AD9" s="24"/>
      <c r="AE9" s="24"/>
      <c r="AF9" s="24"/>
      <c r="AG9" s="24"/>
    </row>
    <row r="10" spans="1:33" s="25" customFormat="1" ht="14.5">
      <c r="A10" s="11"/>
      <c r="B10" s="14"/>
      <c r="C10" s="38"/>
      <c r="D10" s="36" t="s">
        <v>25</v>
      </c>
      <c r="E10" s="37"/>
      <c r="F10" s="74">
        <v>70</v>
      </c>
      <c r="G10" s="74">
        <v>0</v>
      </c>
      <c r="H10" s="74">
        <v>69</v>
      </c>
      <c r="I10" s="70" t="str">
        <f>IFERROR(F10/G10-1,"n/a")</f>
        <v>n/a</v>
      </c>
      <c r="J10" s="66">
        <f>F10/H10-1</f>
        <v>1.449275362318847E-2</v>
      </c>
      <c r="K10" s="74">
        <v>111</v>
      </c>
      <c r="L10" s="74">
        <v>145</v>
      </c>
      <c r="M10" s="74">
        <v>386</v>
      </c>
      <c r="N10" s="70">
        <f>K10/L10-1</f>
        <v>-0.23448275862068968</v>
      </c>
      <c r="O10" s="66">
        <f>K10/M10-1</f>
        <v>-0.71243523316062174</v>
      </c>
      <c r="P10" s="76">
        <v>145</v>
      </c>
      <c r="Q10" s="76">
        <v>386</v>
      </c>
      <c r="R10" s="24"/>
      <c r="S10" s="24"/>
      <c r="T10" s="24"/>
      <c r="U10" s="24"/>
      <c r="V10" s="24"/>
      <c r="W10" s="24"/>
      <c r="X10" s="24"/>
      <c r="Y10" s="24"/>
      <c r="Z10" s="24"/>
      <c r="AA10" s="24"/>
      <c r="AB10" s="24"/>
      <c r="AC10" s="24"/>
      <c r="AD10" s="24"/>
      <c r="AE10" s="24"/>
      <c r="AF10" s="24"/>
      <c r="AG10" s="24"/>
    </row>
    <row r="11" spans="1:33" s="25" customFormat="1" ht="14.5">
      <c r="A11" s="11"/>
      <c r="B11" s="14"/>
      <c r="C11" s="38"/>
      <c r="D11" s="36" t="s">
        <v>26</v>
      </c>
      <c r="E11" s="37"/>
      <c r="F11" s="74">
        <v>52767</v>
      </c>
      <c r="G11" s="74">
        <v>0</v>
      </c>
      <c r="H11" s="74">
        <v>120203</v>
      </c>
      <c r="I11" s="70" t="str">
        <f>IFERROR(F11/G11-1,"n/a")</f>
        <v>n/a</v>
      </c>
      <c r="J11" s="66">
        <f>F11/H11-1</f>
        <v>-0.56101761187324772</v>
      </c>
      <c r="K11" s="74">
        <v>80863</v>
      </c>
      <c r="L11" s="74">
        <v>258885</v>
      </c>
      <c r="M11" s="74">
        <v>733296</v>
      </c>
      <c r="N11" s="70">
        <f>K11/L11-1</f>
        <v>-0.68764895610019894</v>
      </c>
      <c r="O11" s="66">
        <f>K11/M11-1</f>
        <v>-0.8897266588117213</v>
      </c>
      <c r="P11" s="76">
        <v>258885</v>
      </c>
      <c r="Q11" s="76">
        <v>733296</v>
      </c>
      <c r="R11" s="24"/>
      <c r="S11" s="24"/>
      <c r="T11" s="24"/>
      <c r="U11" s="24"/>
      <c r="V11" s="24"/>
      <c r="W11" s="24"/>
      <c r="X11" s="24"/>
      <c r="Y11" s="24"/>
      <c r="Z11" s="24"/>
      <c r="AA11" s="24"/>
      <c r="AB11" s="24"/>
      <c r="AC11" s="24"/>
      <c r="AD11" s="24"/>
      <c r="AE11" s="24"/>
      <c r="AF11" s="24"/>
      <c r="AG11" s="24"/>
    </row>
    <row r="12" spans="1:33" s="25" customFormat="1" ht="14.5">
      <c r="A12" s="11"/>
      <c r="B12" s="14"/>
      <c r="C12" s="35" t="s">
        <v>6</v>
      </c>
      <c r="D12" s="36"/>
      <c r="E12" s="37"/>
      <c r="F12" s="50"/>
      <c r="G12" s="50"/>
      <c r="H12" s="50"/>
      <c r="I12" s="70"/>
      <c r="J12" s="67"/>
      <c r="K12" s="48"/>
      <c r="L12" s="48"/>
      <c r="M12" s="48"/>
      <c r="N12" s="71"/>
      <c r="O12" s="67"/>
      <c r="P12" s="49"/>
      <c r="Q12" s="49"/>
      <c r="R12" s="24"/>
      <c r="S12" s="24"/>
      <c r="T12" s="24"/>
      <c r="U12" s="24"/>
      <c r="V12" s="24"/>
      <c r="W12" s="24"/>
      <c r="X12" s="24"/>
      <c r="Y12" s="24"/>
      <c r="Z12" s="24"/>
      <c r="AA12" s="24"/>
      <c r="AB12" s="24"/>
      <c r="AC12" s="24"/>
      <c r="AD12" s="24"/>
      <c r="AE12" s="24"/>
      <c r="AF12" s="24"/>
      <c r="AG12" s="24"/>
    </row>
    <row r="13" spans="1:33" s="25" customFormat="1" ht="14.5">
      <c r="A13" s="11"/>
      <c r="B13" s="14"/>
      <c r="C13" s="38"/>
      <c r="D13" s="36" t="s">
        <v>25</v>
      </c>
      <c r="E13" s="37"/>
      <c r="F13" s="74">
        <v>25</v>
      </c>
      <c r="G13" s="74">
        <v>0</v>
      </c>
      <c r="H13" s="74">
        <v>20</v>
      </c>
      <c r="I13" s="70" t="str">
        <f>IFERROR(F13/G13-1,"n/a")</f>
        <v>n/a</v>
      </c>
      <c r="J13" s="66">
        <f>F13/H13-1</f>
        <v>0.25</v>
      </c>
      <c r="K13" s="74">
        <v>283</v>
      </c>
      <c r="L13" s="74">
        <v>43</v>
      </c>
      <c r="M13" s="74">
        <v>827</v>
      </c>
      <c r="N13" s="70">
        <f>K13/L13-1</f>
        <v>5.5813953488372094</v>
      </c>
      <c r="O13" s="66">
        <f>K13/M13-1</f>
        <v>-0.65779927448609432</v>
      </c>
      <c r="P13" s="76">
        <v>43</v>
      </c>
      <c r="Q13" s="76">
        <v>827</v>
      </c>
      <c r="R13" s="24"/>
      <c r="S13" s="24"/>
      <c r="T13" s="24"/>
      <c r="U13" s="24"/>
      <c r="V13" s="24"/>
      <c r="W13" s="24"/>
      <c r="X13" s="24"/>
      <c r="Y13" s="24"/>
      <c r="Z13" s="24"/>
      <c r="AA13" s="24"/>
      <c r="AB13" s="24"/>
      <c r="AC13" s="24"/>
      <c r="AD13" s="24"/>
      <c r="AE13" s="24"/>
      <c r="AF13" s="24"/>
      <c r="AG13" s="24"/>
    </row>
    <row r="14" spans="1:33" s="25" customFormat="1" ht="14.5">
      <c r="A14" s="11"/>
      <c r="B14" s="14"/>
      <c r="C14" s="38"/>
      <c r="D14" s="36" t="s">
        <v>26</v>
      </c>
      <c r="E14" s="37"/>
      <c r="F14" s="74">
        <v>39214</v>
      </c>
      <c r="G14" s="74">
        <v>0</v>
      </c>
      <c r="H14" s="74">
        <v>58943</v>
      </c>
      <c r="I14" s="70" t="str">
        <f>IFERROR(F14/G14-1,"n/a")</f>
        <v>n/a</v>
      </c>
      <c r="J14" s="66">
        <f>F14/H14-1</f>
        <v>-0.33471319749588591</v>
      </c>
      <c r="K14" s="74">
        <v>465109</v>
      </c>
      <c r="L14" s="74">
        <v>140552</v>
      </c>
      <c r="M14" s="74">
        <v>2552942</v>
      </c>
      <c r="N14" s="70">
        <f>K14/L14-1</f>
        <v>2.3091595992942113</v>
      </c>
      <c r="O14" s="66">
        <f>K14/M14-1</f>
        <v>-0.81781450577412262</v>
      </c>
      <c r="P14" s="76">
        <v>140552</v>
      </c>
      <c r="Q14" s="76">
        <v>2552942</v>
      </c>
      <c r="R14" s="24"/>
      <c r="S14" s="24"/>
      <c r="T14" s="24"/>
      <c r="U14" s="24"/>
      <c r="V14" s="24"/>
      <c r="W14" s="24"/>
      <c r="X14" s="24"/>
      <c r="Y14" s="24"/>
      <c r="Z14" s="24"/>
      <c r="AA14" s="24"/>
      <c r="AB14" s="24"/>
      <c r="AC14" s="24"/>
      <c r="AD14" s="24"/>
      <c r="AE14" s="24"/>
      <c r="AF14" s="24"/>
      <c r="AG14" s="24"/>
    </row>
    <row r="15" spans="1:33" s="25" customFormat="1" ht="14.5">
      <c r="A15" s="11"/>
      <c r="B15" s="14"/>
      <c r="C15" s="35" t="s">
        <v>4</v>
      </c>
      <c r="D15" s="36"/>
      <c r="E15" s="37"/>
      <c r="F15" s="48"/>
      <c r="G15" s="48"/>
      <c r="H15" s="48"/>
      <c r="I15" s="70"/>
      <c r="J15" s="66"/>
      <c r="K15" s="48"/>
      <c r="L15" s="48"/>
      <c r="M15" s="48"/>
      <c r="N15" s="70"/>
      <c r="O15" s="66"/>
      <c r="P15" s="49"/>
      <c r="Q15" s="49"/>
      <c r="R15" s="24"/>
      <c r="S15" s="24"/>
      <c r="T15" s="24"/>
      <c r="U15" s="24"/>
      <c r="V15" s="24"/>
      <c r="W15" s="24"/>
      <c r="X15" s="24"/>
      <c r="Y15" s="24"/>
      <c r="Z15" s="24"/>
      <c r="AA15" s="24"/>
      <c r="AB15" s="24"/>
      <c r="AC15" s="24"/>
      <c r="AD15" s="24"/>
      <c r="AE15" s="24"/>
      <c r="AF15" s="24"/>
      <c r="AG15" s="24"/>
    </row>
    <row r="16" spans="1:33" s="25" customFormat="1" ht="14.5">
      <c r="A16" s="11"/>
      <c r="B16" s="14"/>
      <c r="C16" s="38"/>
      <c r="D16" s="36" t="s">
        <v>25</v>
      </c>
      <c r="E16" s="37"/>
      <c r="F16" s="74">
        <v>3</v>
      </c>
      <c r="G16" s="74">
        <v>0</v>
      </c>
      <c r="H16" s="74">
        <v>9</v>
      </c>
      <c r="I16" s="70" t="str">
        <f>IFERROR(F16/G16-1,"n/a")</f>
        <v>n/a</v>
      </c>
      <c r="J16" s="66">
        <f>F16/H16-1</f>
        <v>-0.66666666666666674</v>
      </c>
      <c r="K16" s="74">
        <v>23</v>
      </c>
      <c r="L16" s="74">
        <v>4</v>
      </c>
      <c r="M16" s="74">
        <v>191</v>
      </c>
      <c r="N16" s="70">
        <f>K16/L16-1</f>
        <v>4.75</v>
      </c>
      <c r="O16" s="66">
        <f>K16/M16-1</f>
        <v>-0.87958115183246077</v>
      </c>
      <c r="P16" s="76">
        <v>4</v>
      </c>
      <c r="Q16" s="76">
        <v>191</v>
      </c>
      <c r="R16" s="24"/>
      <c r="S16" s="24"/>
      <c r="T16" s="24"/>
      <c r="U16" s="24"/>
      <c r="V16" s="24"/>
      <c r="W16" s="24"/>
      <c r="X16" s="24"/>
      <c r="Y16" s="24"/>
      <c r="Z16" s="24"/>
      <c r="AA16" s="24"/>
      <c r="AB16" s="24"/>
      <c r="AC16" s="24"/>
      <c r="AD16" s="24"/>
      <c r="AE16" s="24"/>
      <c r="AF16" s="24"/>
      <c r="AG16" s="24"/>
    </row>
    <row r="17" spans="1:33" s="25" customFormat="1" ht="14.5">
      <c r="A17" s="11"/>
      <c r="B17" s="14"/>
      <c r="C17" s="38"/>
      <c r="D17" s="36" t="s">
        <v>26</v>
      </c>
      <c r="E17" s="37"/>
      <c r="F17" s="74">
        <v>864</v>
      </c>
      <c r="G17" s="74">
        <v>0</v>
      </c>
      <c r="H17" s="74">
        <v>9813</v>
      </c>
      <c r="I17" s="70" t="str">
        <f>IFERROR(F17/G17-1,"n/a")</f>
        <v>n/a</v>
      </c>
      <c r="J17" s="66">
        <f>F17/H17-1</f>
        <v>-0.911953531030266</v>
      </c>
      <c r="K17" s="74">
        <v>8611</v>
      </c>
      <c r="L17" s="74">
        <v>1753</v>
      </c>
      <c r="M17" s="74">
        <v>254421</v>
      </c>
      <c r="N17" s="70">
        <f>K17/L17-1</f>
        <v>3.9121505989731888</v>
      </c>
      <c r="O17" s="66">
        <f>K17/M17-1</f>
        <v>-0.96615452340805197</v>
      </c>
      <c r="P17" s="76">
        <v>1753</v>
      </c>
      <c r="Q17" s="76">
        <v>254421</v>
      </c>
      <c r="R17" s="24"/>
      <c r="S17" s="24"/>
      <c r="T17" s="24"/>
      <c r="U17" s="24"/>
      <c r="V17" s="24"/>
      <c r="W17" s="24"/>
      <c r="X17" s="24"/>
      <c r="Y17" s="24"/>
      <c r="Z17" s="24"/>
      <c r="AA17" s="24"/>
      <c r="AB17" s="24"/>
      <c r="AC17" s="24"/>
      <c r="AD17" s="24"/>
      <c r="AE17" s="24"/>
      <c r="AF17" s="24"/>
      <c r="AG17" s="24"/>
    </row>
    <row r="18" spans="1:33" s="25" customFormat="1" ht="14.5">
      <c r="A18" s="11"/>
      <c r="B18" s="14"/>
      <c r="C18" s="35" t="s">
        <v>2</v>
      </c>
      <c r="D18" s="36"/>
      <c r="E18" s="39"/>
      <c r="F18" s="48"/>
      <c r="G18" s="48"/>
      <c r="H18" s="48"/>
      <c r="I18" s="70"/>
      <c r="J18" s="66"/>
      <c r="K18" s="48"/>
      <c r="L18" s="48"/>
      <c r="M18" s="48"/>
      <c r="N18" s="70"/>
      <c r="O18" s="66"/>
      <c r="P18" s="49"/>
      <c r="Q18" s="49"/>
      <c r="R18" s="24"/>
      <c r="S18" s="24"/>
      <c r="T18" s="24"/>
      <c r="U18" s="24"/>
      <c r="V18" s="24"/>
      <c r="W18" s="24"/>
      <c r="X18" s="24"/>
      <c r="Y18" s="24"/>
      <c r="Z18" s="24"/>
      <c r="AA18" s="24"/>
      <c r="AB18" s="24"/>
      <c r="AC18" s="24"/>
      <c r="AD18" s="24"/>
      <c r="AE18" s="24"/>
      <c r="AF18" s="24"/>
      <c r="AG18" s="24"/>
    </row>
    <row r="19" spans="1:33" s="25" customFormat="1" ht="14.5">
      <c r="A19" s="11"/>
      <c r="B19" s="14"/>
      <c r="C19" s="38"/>
      <c r="D19" s="36" t="s">
        <v>25</v>
      </c>
      <c r="E19" s="39"/>
      <c r="F19" s="74">
        <v>102</v>
      </c>
      <c r="G19" s="74">
        <v>0</v>
      </c>
      <c r="H19" s="74">
        <v>131</v>
      </c>
      <c r="I19" s="70" t="str">
        <f>IFERROR(F19/G19-1,"n/a")</f>
        <v>n/a</v>
      </c>
      <c r="J19" s="66">
        <f>F19/H19-1</f>
        <v>-0.22137404580152675</v>
      </c>
      <c r="K19" s="74">
        <v>411</v>
      </c>
      <c r="L19" s="74">
        <v>406</v>
      </c>
      <c r="M19" s="74">
        <v>1205</v>
      </c>
      <c r="N19" s="70">
        <f>K19/L19-1</f>
        <v>1.2315270935960632E-2</v>
      </c>
      <c r="O19" s="66">
        <f>K19/M19-1</f>
        <v>-0.65892116182572613</v>
      </c>
      <c r="P19" s="76">
        <v>406</v>
      </c>
      <c r="Q19" s="76">
        <v>1205</v>
      </c>
      <c r="R19" s="24"/>
      <c r="S19" s="24"/>
      <c r="T19" s="24"/>
      <c r="U19" s="24"/>
      <c r="V19" s="24"/>
      <c r="W19" s="24"/>
      <c r="X19" s="24"/>
      <c r="Y19" s="24"/>
      <c r="Z19" s="24"/>
      <c r="AA19" s="24"/>
      <c r="AB19" s="24"/>
      <c r="AC19" s="24"/>
      <c r="AD19" s="24"/>
      <c r="AE19" s="24"/>
      <c r="AF19" s="24"/>
      <c r="AG19" s="24"/>
    </row>
    <row r="20" spans="1:33" s="25" customFormat="1" ht="14.5">
      <c r="A20" s="11"/>
      <c r="B20" s="14"/>
      <c r="C20" s="38"/>
      <c r="D20" s="36" t="s">
        <v>26</v>
      </c>
      <c r="E20" s="37"/>
      <c r="F20" s="74">
        <v>200450</v>
      </c>
      <c r="G20" s="74">
        <v>0</v>
      </c>
      <c r="H20" s="74">
        <v>386408</v>
      </c>
      <c r="I20" s="70" t="str">
        <f>IFERROR(F20/G20-1,"n/a")</f>
        <v>n/a</v>
      </c>
      <c r="J20" s="66">
        <f>F20/H20-1</f>
        <v>-0.48124780025258274</v>
      </c>
      <c r="K20" s="74">
        <v>687449</v>
      </c>
      <c r="L20" s="74">
        <v>833999</v>
      </c>
      <c r="M20" s="74">
        <v>3859183</v>
      </c>
      <c r="N20" s="70">
        <f>K20/L20-1</f>
        <v>-0.17571963515543787</v>
      </c>
      <c r="O20" s="66">
        <f>K20/M20-1</f>
        <v>-0.82186670080169821</v>
      </c>
      <c r="P20" s="76">
        <v>833999</v>
      </c>
      <c r="Q20" s="76">
        <v>3859183</v>
      </c>
      <c r="R20" s="24"/>
      <c r="S20" s="24"/>
      <c r="T20" s="24"/>
      <c r="U20" s="24"/>
      <c r="V20" s="24"/>
      <c r="W20" s="24"/>
      <c r="X20" s="24"/>
      <c r="Y20" s="24"/>
      <c r="Z20" s="24"/>
      <c r="AA20" s="24"/>
      <c r="AB20" s="24"/>
      <c r="AC20" s="24"/>
      <c r="AD20" s="24"/>
      <c r="AE20" s="24"/>
      <c r="AF20" s="24"/>
      <c r="AG20" s="24"/>
    </row>
    <row r="21" spans="1:33" s="25" customFormat="1" ht="14.5">
      <c r="A21" s="11"/>
      <c r="B21" s="14"/>
      <c r="C21" s="35" t="s">
        <v>5</v>
      </c>
      <c r="D21" s="36"/>
      <c r="E21" s="37"/>
      <c r="F21" s="48"/>
      <c r="G21" s="48"/>
      <c r="H21" s="48"/>
      <c r="I21" s="70"/>
      <c r="J21" s="66"/>
      <c r="K21" s="48"/>
      <c r="L21" s="48"/>
      <c r="M21" s="48"/>
      <c r="N21" s="70"/>
      <c r="O21" s="66"/>
      <c r="P21" s="49"/>
      <c r="Q21" s="49"/>
      <c r="R21" s="24"/>
      <c r="S21" s="24"/>
      <c r="T21" s="24"/>
      <c r="U21" s="24"/>
      <c r="V21" s="24"/>
      <c r="W21" s="24"/>
      <c r="X21" s="24"/>
      <c r="Y21" s="24"/>
      <c r="Z21" s="24"/>
      <c r="AA21" s="24"/>
      <c r="AB21" s="24"/>
      <c r="AC21" s="24"/>
      <c r="AD21" s="24"/>
      <c r="AE21" s="24"/>
      <c r="AF21" s="24"/>
      <c r="AG21" s="24"/>
    </row>
    <row r="22" spans="1:33" s="25" customFormat="1" ht="14.5">
      <c r="A22" s="11"/>
      <c r="B22" s="14"/>
      <c r="C22" s="38"/>
      <c r="D22" s="36" t="s">
        <v>25</v>
      </c>
      <c r="E22" s="37"/>
      <c r="F22" s="74">
        <v>7</v>
      </c>
      <c r="G22" s="74">
        <v>3</v>
      </c>
      <c r="H22" s="74">
        <v>44</v>
      </c>
      <c r="I22" s="70">
        <f>IFERROR(F22/G22-1,"n/a")</f>
        <v>1.3333333333333335</v>
      </c>
      <c r="J22" s="66">
        <f>F22/H22-1</f>
        <v>-0.84090909090909094</v>
      </c>
      <c r="K22" s="74">
        <v>107</v>
      </c>
      <c r="L22" s="74">
        <v>32</v>
      </c>
      <c r="M22" s="74">
        <v>372</v>
      </c>
      <c r="N22" s="70">
        <f>K22/L22-1</f>
        <v>2.34375</v>
      </c>
      <c r="O22" s="66">
        <f>K22/M22-1</f>
        <v>-0.7123655913978495</v>
      </c>
      <c r="P22" s="76">
        <v>32</v>
      </c>
      <c r="Q22" s="76">
        <v>372</v>
      </c>
      <c r="R22" s="24"/>
      <c r="S22" s="24"/>
      <c r="T22" s="24"/>
      <c r="U22" s="24"/>
      <c r="V22" s="24"/>
      <c r="W22" s="24"/>
      <c r="X22" s="24"/>
      <c r="Y22" s="24"/>
      <c r="Z22" s="24"/>
      <c r="AA22" s="24"/>
      <c r="AB22" s="24"/>
      <c r="AC22" s="24"/>
      <c r="AD22" s="24"/>
      <c r="AE22" s="24"/>
      <c r="AF22" s="24"/>
      <c r="AG22" s="24"/>
    </row>
    <row r="23" spans="1:33" s="25" customFormat="1" ht="14.5">
      <c r="A23" s="11"/>
      <c r="B23" s="14"/>
      <c r="C23" s="38"/>
      <c r="D23" s="36" t="s">
        <v>26</v>
      </c>
      <c r="E23" s="37"/>
      <c r="F23" s="74">
        <v>13748</v>
      </c>
      <c r="G23" s="74">
        <v>1045</v>
      </c>
      <c r="H23" s="74">
        <v>52611</v>
      </c>
      <c r="I23" s="70">
        <f>IFERROR(F23/G23-1,"n/a")</f>
        <v>12.15598086124402</v>
      </c>
      <c r="J23" s="66">
        <f>F23/H23-1</f>
        <v>-0.7386858261580278</v>
      </c>
      <c r="K23" s="74">
        <v>147132</v>
      </c>
      <c r="L23" s="74">
        <v>59180</v>
      </c>
      <c r="M23" s="74">
        <v>902015</v>
      </c>
      <c r="N23" s="70">
        <f>K23/L23-1</f>
        <v>1.4861777627576882</v>
      </c>
      <c r="O23" s="66">
        <f>K23/M23-1</f>
        <v>-0.83688519592246247</v>
      </c>
      <c r="P23" s="76">
        <v>59180</v>
      </c>
      <c r="Q23" s="76">
        <v>902015</v>
      </c>
      <c r="R23" s="24"/>
      <c r="S23" s="24"/>
      <c r="T23" s="24"/>
      <c r="U23" s="24"/>
      <c r="V23" s="24"/>
      <c r="W23" s="24"/>
      <c r="X23" s="24"/>
      <c r="Y23" s="24"/>
      <c r="Z23" s="24"/>
      <c r="AA23" s="24"/>
      <c r="AB23" s="24"/>
      <c r="AC23" s="24"/>
      <c r="AD23" s="24"/>
      <c r="AE23" s="24"/>
      <c r="AF23" s="24"/>
      <c r="AG23" s="24"/>
    </row>
    <row r="24" spans="1:33" s="25" customFormat="1" ht="14.5">
      <c r="A24" s="11"/>
      <c r="B24" s="14"/>
      <c r="C24" s="35" t="s">
        <v>23</v>
      </c>
      <c r="D24" s="36"/>
      <c r="E24" s="37"/>
      <c r="F24" s="48"/>
      <c r="G24" s="48"/>
      <c r="H24" s="48"/>
      <c r="I24" s="70"/>
      <c r="J24" s="66"/>
      <c r="K24" s="48"/>
      <c r="L24" s="48"/>
      <c r="M24" s="48"/>
      <c r="N24" s="70"/>
      <c r="O24" s="66"/>
      <c r="P24" s="49"/>
      <c r="Q24" s="49"/>
      <c r="R24" s="24"/>
      <c r="S24" s="24"/>
      <c r="T24" s="24"/>
      <c r="U24" s="24"/>
      <c r="V24" s="24"/>
      <c r="W24" s="24"/>
      <c r="X24" s="24"/>
      <c r="Y24" s="24"/>
      <c r="Z24" s="24"/>
      <c r="AA24" s="24"/>
      <c r="AB24" s="24"/>
      <c r="AC24" s="24"/>
      <c r="AD24" s="24"/>
      <c r="AE24" s="24"/>
      <c r="AF24" s="24"/>
      <c r="AG24" s="24"/>
    </row>
    <row r="25" spans="1:33" s="25" customFormat="1" ht="14.5">
      <c r="A25" s="15"/>
      <c r="B25" s="14"/>
      <c r="C25" s="38"/>
      <c r="D25" s="36" t="s">
        <v>25</v>
      </c>
      <c r="E25" s="37"/>
      <c r="F25" s="74">
        <v>0</v>
      </c>
      <c r="G25" s="74">
        <v>5</v>
      </c>
      <c r="H25" s="74">
        <v>20</v>
      </c>
      <c r="I25" s="70">
        <f>IFERROR(F25/G25-1,"n/a")</f>
        <v>-1</v>
      </c>
      <c r="J25" s="66">
        <f>F25/H25-1</f>
        <v>-1</v>
      </c>
      <c r="K25" s="74">
        <v>124</v>
      </c>
      <c r="L25" s="74">
        <v>37</v>
      </c>
      <c r="M25" s="74">
        <v>363</v>
      </c>
      <c r="N25" s="70">
        <f>K25/L25-1</f>
        <v>2.3513513513513513</v>
      </c>
      <c r="O25" s="66">
        <f>K25/M25-1</f>
        <v>-0.6584022038567493</v>
      </c>
      <c r="P25" s="76">
        <v>37</v>
      </c>
      <c r="Q25" s="76">
        <v>363</v>
      </c>
      <c r="R25" s="24"/>
      <c r="S25" s="24"/>
      <c r="T25" s="24"/>
      <c r="U25" s="24"/>
      <c r="V25" s="24"/>
      <c r="W25" s="24"/>
      <c r="X25" s="24"/>
      <c r="Y25" s="24"/>
      <c r="Z25" s="24"/>
      <c r="AA25" s="24"/>
      <c r="AB25" s="24"/>
      <c r="AC25" s="24"/>
      <c r="AD25" s="24"/>
      <c r="AE25" s="24"/>
      <c r="AF25" s="24"/>
      <c r="AG25" s="24"/>
    </row>
    <row r="26" spans="1:33" s="25" customFormat="1" ht="14.5">
      <c r="A26" s="11"/>
      <c r="B26" s="14"/>
      <c r="C26" s="38"/>
      <c r="D26" s="36" t="s">
        <v>26</v>
      </c>
      <c r="E26" s="37"/>
      <c r="F26" s="74">
        <v>0</v>
      </c>
      <c r="G26" s="74">
        <v>1063</v>
      </c>
      <c r="H26" s="74">
        <v>24347</v>
      </c>
      <c r="I26" s="70">
        <f>IFERROR(F26/G26-1,"n/a")</f>
        <v>-1</v>
      </c>
      <c r="J26" s="66">
        <f>F26/H26-1</f>
        <v>-1</v>
      </c>
      <c r="K26" s="74">
        <v>165083</v>
      </c>
      <c r="L26" s="74">
        <v>29062</v>
      </c>
      <c r="M26" s="76">
        <v>867164</v>
      </c>
      <c r="N26" s="70">
        <f>K26/L26-1</f>
        <v>4.6803729956644418</v>
      </c>
      <c r="O26" s="66">
        <f>K26/M26-1</f>
        <v>-0.80962885913160598</v>
      </c>
      <c r="P26" s="76">
        <v>29062</v>
      </c>
      <c r="Q26" s="76">
        <v>867164</v>
      </c>
      <c r="R26" s="24"/>
      <c r="S26" s="24"/>
      <c r="T26" s="24"/>
      <c r="U26" s="24"/>
      <c r="V26" s="24"/>
      <c r="W26" s="24"/>
      <c r="X26" s="24"/>
      <c r="Y26" s="24"/>
      <c r="Z26" s="24"/>
      <c r="AA26" s="24"/>
      <c r="AB26" s="24"/>
      <c r="AC26" s="24"/>
      <c r="AD26" s="24"/>
      <c r="AE26" s="24"/>
      <c r="AF26" s="24"/>
      <c r="AG26" s="24"/>
    </row>
    <row r="27" spans="1:33" s="25" customFormat="1" ht="15" thickBot="1">
      <c r="A27" s="11"/>
      <c r="B27" s="14"/>
      <c r="C27" s="40" t="s">
        <v>24</v>
      </c>
      <c r="D27" s="41"/>
      <c r="E27" s="42"/>
      <c r="F27" s="51">
        <f>F10+F13+F16+F19+F22+F25</f>
        <v>207</v>
      </c>
      <c r="G27" s="51">
        <f>G10+G13+G16+G19+G22+G25</f>
        <v>8</v>
      </c>
      <c r="H27" s="51">
        <f>H10+H13+H16+H19+H22+H25</f>
        <v>293</v>
      </c>
      <c r="I27" s="72">
        <f>F27/G27-1</f>
        <v>24.875</v>
      </c>
      <c r="J27" s="68">
        <f>F27/H27-1</f>
        <v>-0.29351535836177478</v>
      </c>
      <c r="K27" s="51">
        <f>K10+K13+K16+K19+K22+K25</f>
        <v>1059</v>
      </c>
      <c r="L27" s="51">
        <v>667</v>
      </c>
      <c r="M27" s="51">
        <v>3263</v>
      </c>
      <c r="N27" s="72">
        <f>K27/L27-1</f>
        <v>0.58770614692653678</v>
      </c>
      <c r="O27" s="68">
        <f>K27/M27-1</f>
        <v>-0.67545203800183873</v>
      </c>
      <c r="P27" s="51">
        <f>P10+P13+P16+P19+P22+P25</f>
        <v>667</v>
      </c>
      <c r="Q27" s="51">
        <f>Q10+Q13+Q16+Q19+Q22+Q25</f>
        <v>3344</v>
      </c>
      <c r="R27" s="24"/>
      <c r="S27" s="24"/>
      <c r="T27" s="24"/>
      <c r="U27" s="24"/>
      <c r="V27" s="24"/>
      <c r="W27" s="24"/>
      <c r="X27" s="24"/>
      <c r="Y27" s="24"/>
      <c r="Z27" s="24"/>
      <c r="AA27" s="24"/>
      <c r="AB27" s="24"/>
      <c r="AC27" s="24"/>
      <c r="AD27" s="24"/>
      <c r="AE27" s="24"/>
      <c r="AF27" s="24"/>
      <c r="AG27" s="24"/>
    </row>
    <row r="28" spans="1:33" s="27" customFormat="1" ht="15.5" thickTop="1" thickBot="1">
      <c r="A28" s="11"/>
      <c r="B28" s="14"/>
      <c r="C28" s="43" t="s">
        <v>27</v>
      </c>
      <c r="D28" s="44"/>
      <c r="E28" s="45"/>
      <c r="F28" s="52">
        <f>F11+F14+F17+F20+F23+F26</f>
        <v>307043</v>
      </c>
      <c r="G28" s="52">
        <f>G11+G14+G17+G20+G23+G26</f>
        <v>2108</v>
      </c>
      <c r="H28" s="52">
        <f>H11+H14+H17+H20+H23+H26</f>
        <v>652325</v>
      </c>
      <c r="I28" s="73">
        <f>F28/G28-1</f>
        <v>144.65607210626186</v>
      </c>
      <c r="J28" s="69">
        <f>F28/H28-1</f>
        <v>-0.52930977656842826</v>
      </c>
      <c r="K28" s="52">
        <f>K11+K14+K17+K20+K23+K26</f>
        <v>1554247</v>
      </c>
      <c r="L28" s="52">
        <f>L11+L14+L17+L20+L23+L26</f>
        <v>1323431</v>
      </c>
      <c r="M28" s="52">
        <f>M11+M14+M17+M20+M23+M26</f>
        <v>9169021</v>
      </c>
      <c r="N28" s="73">
        <f>K28/L28-1</f>
        <v>0.17440727926125343</v>
      </c>
      <c r="O28" s="69">
        <f>K28/M28-1</f>
        <v>-0.83048931832526063</v>
      </c>
      <c r="P28" s="52">
        <f>P11+P14+P17+P20+P23+P26</f>
        <v>1323431</v>
      </c>
      <c r="Q28" s="52">
        <f>Q11+Q14+Q17+Q20+Q23+Q26</f>
        <v>9169021</v>
      </c>
      <c r="R28" s="24"/>
      <c r="S28" s="26"/>
      <c r="T28" s="26"/>
      <c r="U28" s="26"/>
      <c r="V28" s="26"/>
      <c r="W28" s="26"/>
      <c r="X28" s="26"/>
      <c r="Y28" s="26"/>
      <c r="Z28" s="26"/>
      <c r="AA28" s="26"/>
      <c r="AB28" s="26"/>
      <c r="AC28" s="26"/>
      <c r="AD28" s="26"/>
      <c r="AE28" s="26"/>
      <c r="AF28" s="26"/>
      <c r="AG28" s="26"/>
    </row>
    <row r="29" spans="1:33" ht="15" thickTop="1">
      <c r="A29" s="10"/>
      <c r="B29" s="10"/>
      <c r="C29" s="10"/>
      <c r="D29" s="10"/>
      <c r="E29" s="10"/>
      <c r="F29" s="46"/>
      <c r="G29" s="46"/>
      <c r="H29" s="46"/>
      <c r="I29" s="10"/>
      <c r="J29" s="10"/>
      <c r="K29" s="10"/>
      <c r="L29" s="10"/>
      <c r="M29" s="10"/>
      <c r="N29" s="10"/>
      <c r="O29" s="10"/>
      <c r="P29" s="10"/>
      <c r="Q29" s="10"/>
    </row>
    <row r="30" spans="1:33" ht="14.5" hidden="1">
      <c r="A30" s="10"/>
      <c r="B30" s="10"/>
      <c r="C30" s="10"/>
      <c r="D30" s="10"/>
      <c r="E30" s="10"/>
      <c r="F30" s="46"/>
      <c r="G30" s="46"/>
      <c r="H30" s="46"/>
      <c r="I30" s="10"/>
      <c r="J30" s="10"/>
      <c r="K30" s="10"/>
      <c r="L30" s="10"/>
      <c r="M30" s="10"/>
      <c r="N30" s="10"/>
      <c r="O30" s="10"/>
      <c r="P30" s="10"/>
      <c r="Q30" s="10"/>
    </row>
    <row r="31" spans="1:33" ht="14.5" hidden="1">
      <c r="A31" s="10"/>
      <c r="B31" s="10"/>
      <c r="C31" s="10"/>
      <c r="D31" s="10"/>
      <c r="E31" s="10"/>
      <c r="F31" s="46"/>
      <c r="G31" s="46"/>
      <c r="H31" s="46"/>
      <c r="I31" s="10"/>
      <c r="J31" s="10"/>
      <c r="K31" s="10"/>
      <c r="L31" s="10"/>
      <c r="M31" s="10"/>
      <c r="N31" s="10"/>
      <c r="O31" s="10"/>
      <c r="P31" s="10"/>
      <c r="Q31" s="10"/>
    </row>
    <row r="32" spans="1:33" ht="14.5" hidden="1">
      <c r="A32" s="10"/>
      <c r="B32" s="10"/>
      <c r="C32" s="10"/>
      <c r="D32" s="10"/>
      <c r="E32" s="10"/>
      <c r="F32" s="46"/>
      <c r="G32" s="46"/>
      <c r="H32" s="46"/>
      <c r="I32" s="10"/>
      <c r="J32" s="10"/>
      <c r="K32" s="10"/>
      <c r="L32" s="10"/>
      <c r="M32" s="10"/>
      <c r="N32" s="10"/>
      <c r="O32" s="10"/>
      <c r="P32" s="10"/>
      <c r="Q32" s="10"/>
    </row>
    <row r="33" spans="1:33" s="24" customFormat="1" ht="14.5" hidden="1">
      <c r="A33" s="10"/>
      <c r="B33" s="10"/>
      <c r="C33" s="10"/>
      <c r="D33" s="10"/>
      <c r="E33" s="10"/>
      <c r="F33" s="46"/>
      <c r="G33" s="46"/>
      <c r="H33" s="46"/>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5" hidden="1">
      <c r="A34" s="10"/>
      <c r="B34" s="10"/>
      <c r="C34" s="10"/>
      <c r="D34" s="10"/>
      <c r="E34" s="10"/>
      <c r="F34" s="46"/>
      <c r="G34" s="46"/>
      <c r="H34" s="46"/>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5" hidden="1">
      <c r="A35" s="10"/>
      <c r="B35" s="10"/>
      <c r="C35" s="10"/>
      <c r="D35" s="10"/>
      <c r="E35" s="10"/>
      <c r="F35" s="46"/>
      <c r="G35" s="46"/>
      <c r="H35" s="46"/>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5" hidden="1">
      <c r="A36" s="10"/>
      <c r="B36" s="10"/>
      <c r="C36" s="10"/>
      <c r="D36" s="10"/>
      <c r="E36" s="10"/>
      <c r="F36" s="46"/>
      <c r="G36" s="46"/>
      <c r="H36" s="46"/>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5" hidden="1">
      <c r="A37" s="10"/>
      <c r="B37" s="10"/>
      <c r="C37" s="10"/>
      <c r="D37" s="10"/>
      <c r="E37" s="10"/>
      <c r="F37" s="46"/>
      <c r="G37" s="46"/>
      <c r="H37" s="46"/>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5" hidden="1">
      <c r="A38" s="10"/>
      <c r="B38" s="10"/>
      <c r="C38" s="10"/>
      <c r="D38" s="10"/>
      <c r="E38" s="10"/>
      <c r="F38" s="46"/>
      <c r="G38" s="46"/>
      <c r="H38" s="46"/>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5" hidden="1">
      <c r="A39" s="10"/>
      <c r="B39" s="10"/>
      <c r="C39" s="10"/>
      <c r="D39" s="10"/>
      <c r="E39" s="10"/>
      <c r="F39" s="46"/>
      <c r="G39" s="46"/>
      <c r="H39" s="46"/>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5" hidden="1">
      <c r="A40" s="10"/>
      <c r="B40" s="10"/>
      <c r="C40" s="10"/>
      <c r="D40" s="10"/>
      <c r="E40" s="10"/>
      <c r="F40" s="46"/>
      <c r="G40" s="46"/>
      <c r="H40" s="46"/>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5" hidden="1">
      <c r="A41" s="10"/>
      <c r="B41" s="10"/>
      <c r="C41" s="10"/>
      <c r="D41" s="10"/>
      <c r="E41" s="10"/>
      <c r="F41" s="46"/>
      <c r="G41" s="46"/>
      <c r="H41" s="46"/>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5" hidden="1">
      <c r="A42" s="10"/>
      <c r="B42" s="10"/>
      <c r="C42" s="10"/>
      <c r="D42" s="10"/>
      <c r="E42" s="10"/>
      <c r="F42" s="46"/>
      <c r="G42" s="46"/>
      <c r="H42" s="46"/>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5" hidden="1">
      <c r="A43" s="10"/>
      <c r="B43" s="10"/>
      <c r="C43" s="10"/>
      <c r="D43" s="10"/>
      <c r="E43" s="10"/>
      <c r="F43" s="46"/>
      <c r="G43" s="46"/>
      <c r="H43" s="46"/>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5" hidden="1">
      <c r="A44" s="10"/>
      <c r="B44" s="10"/>
      <c r="C44" s="10"/>
      <c r="D44" s="10"/>
      <c r="E44" s="10"/>
      <c r="F44" s="46"/>
      <c r="G44" s="46"/>
      <c r="H44" s="46"/>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5" hidden="1">
      <c r="A45" s="10"/>
      <c r="B45" s="10"/>
      <c r="C45" s="10"/>
      <c r="D45" s="10"/>
      <c r="E45" s="10"/>
      <c r="F45" s="46"/>
      <c r="G45" s="46"/>
      <c r="H45" s="46"/>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5" hidden="1">
      <c r="A46" s="10"/>
      <c r="B46" s="10"/>
      <c r="C46" s="10"/>
      <c r="D46" s="10"/>
      <c r="E46" s="10"/>
      <c r="F46" s="46"/>
      <c r="G46" s="46"/>
      <c r="H46" s="46"/>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5" hidden="1">
      <c r="A47" s="10"/>
      <c r="B47" s="10"/>
      <c r="C47" s="10"/>
      <c r="D47" s="10"/>
      <c r="E47" s="10"/>
      <c r="F47" s="46"/>
      <c r="G47" s="46"/>
      <c r="H47" s="46"/>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5"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Q3" sqref="Q3"/>
    </sheetView>
  </sheetViews>
  <sheetFormatPr defaultColWidth="0" defaultRowHeight="15" customHeight="1" zeroHeight="1"/>
  <cols>
    <col min="1" max="3" width="2.54296875" customWidth="1"/>
    <col min="4" max="4" width="9.1796875" customWidth="1"/>
    <col min="5" max="5" width="15.453125" customWidth="1"/>
    <col min="6" max="6" width="11.1796875" bestFit="1" customWidth="1"/>
    <col min="7" max="7" width="9.1796875" customWidth="1"/>
    <col min="8" max="8" width="10.54296875" bestFit="1" customWidth="1"/>
    <col min="9" max="10" width="9.1796875" customWidth="1"/>
    <col min="11" max="11" width="10.26953125" bestFit="1" customWidth="1"/>
    <col min="12" max="12" width="12.26953125" bestFit="1" customWidth="1"/>
    <col min="13" max="13" width="12.54296875" bestFit="1" customWidth="1"/>
    <col min="14" max="15" width="9.1796875" customWidth="1"/>
    <col min="16" max="16" width="11.81640625" bestFit="1" customWidth="1"/>
    <col min="17" max="17" width="12.453125" customWidth="1"/>
    <col min="18" max="18" width="3.26953125" style="24" customWidth="1"/>
    <col min="19" max="33" width="0" style="10" hidden="1" customWidth="1"/>
    <col min="34" max="16384" width="9.1796875" hidden="1"/>
  </cols>
  <sheetData>
    <row r="1" spans="1:33" ht="14.5">
      <c r="A1" s="10"/>
      <c r="B1" s="10"/>
      <c r="C1" s="10"/>
      <c r="D1" s="10"/>
      <c r="E1" s="10"/>
      <c r="F1" s="10"/>
      <c r="G1" s="10"/>
      <c r="H1" s="10"/>
      <c r="I1" s="10"/>
      <c r="J1" s="10"/>
      <c r="K1" s="10"/>
      <c r="L1" s="10"/>
      <c r="M1" s="10"/>
      <c r="N1" s="10"/>
      <c r="O1" s="10"/>
      <c r="P1" s="10"/>
      <c r="Q1" s="10"/>
      <c r="R1" s="10"/>
    </row>
    <row r="2" spans="1:33" ht="18.5" thickBot="1">
      <c r="A2" s="10"/>
      <c r="B2" s="9" t="s">
        <v>9</v>
      </c>
      <c r="C2" s="28"/>
      <c r="D2" s="28"/>
      <c r="E2" s="28"/>
      <c r="F2" s="28"/>
      <c r="G2" s="28"/>
      <c r="H2" s="28"/>
      <c r="I2" s="28"/>
      <c r="J2" s="28"/>
      <c r="K2" s="28"/>
      <c r="L2" s="28"/>
      <c r="M2" s="28"/>
      <c r="N2" s="28"/>
      <c r="O2" s="28"/>
      <c r="P2" s="28"/>
      <c r="Q2" s="28"/>
      <c r="R2" s="10"/>
    </row>
    <row r="3" spans="1:33" ht="14.5">
      <c r="A3" s="11"/>
      <c r="B3" s="12"/>
      <c r="C3" s="29"/>
      <c r="D3" s="29"/>
      <c r="E3" s="29"/>
      <c r="F3" s="29"/>
      <c r="G3" s="29"/>
      <c r="H3" s="29"/>
      <c r="I3" s="29"/>
      <c r="J3" s="29"/>
      <c r="K3" s="29"/>
      <c r="L3" s="29"/>
      <c r="M3" s="29"/>
      <c r="N3" s="29"/>
      <c r="O3" s="29"/>
      <c r="P3" s="29"/>
      <c r="Q3" s="77">
        <v>44550</v>
      </c>
      <c r="R3" s="10"/>
    </row>
    <row r="4" spans="1:33" ht="16">
      <c r="A4" s="11"/>
      <c r="B4" s="13" t="s">
        <v>10</v>
      </c>
      <c r="C4" s="30"/>
      <c r="D4" s="29"/>
      <c r="E4" s="64" t="s">
        <v>15</v>
      </c>
      <c r="F4" s="29"/>
      <c r="G4" s="29"/>
      <c r="H4" s="29"/>
      <c r="I4" s="29"/>
      <c r="J4" s="29"/>
      <c r="K4" s="29"/>
      <c r="L4" s="29"/>
      <c r="M4" s="29"/>
      <c r="N4" s="29"/>
      <c r="O4" s="29"/>
      <c r="P4" s="29"/>
      <c r="Q4" s="29"/>
      <c r="R4" s="10"/>
    </row>
    <row r="5" spans="1:33" ht="14.5">
      <c r="A5" s="11"/>
      <c r="B5" s="12"/>
      <c r="C5" s="29"/>
      <c r="D5" s="29"/>
      <c r="E5" s="29"/>
      <c r="F5" s="29"/>
      <c r="G5" s="29"/>
      <c r="H5" s="29"/>
      <c r="I5" s="29"/>
      <c r="J5" s="29"/>
      <c r="K5" s="29"/>
      <c r="L5" s="29"/>
      <c r="M5" s="29"/>
      <c r="N5" s="29"/>
      <c r="O5" s="29"/>
      <c r="P5" s="29"/>
      <c r="Q5" s="29"/>
    </row>
    <row r="6" spans="1:33" s="23" customFormat="1" ht="14.5">
      <c r="A6" s="11"/>
      <c r="B6"/>
      <c r="C6" s="31" t="s">
        <v>10</v>
      </c>
      <c r="D6" s="32"/>
      <c r="E6" s="32"/>
      <c r="F6" s="78" t="s">
        <v>16</v>
      </c>
      <c r="G6" s="79"/>
      <c r="H6" s="79"/>
      <c r="I6" s="80"/>
      <c r="J6" s="81"/>
      <c r="K6" s="78" t="s">
        <v>19</v>
      </c>
      <c r="L6" s="79"/>
      <c r="M6" s="79"/>
      <c r="N6" s="80"/>
      <c r="O6" s="81"/>
      <c r="P6" s="82" t="s">
        <v>17</v>
      </c>
      <c r="Q6" s="83"/>
      <c r="R6" s="24"/>
      <c r="S6" s="22"/>
      <c r="T6" s="22"/>
      <c r="U6" s="22"/>
      <c r="V6" s="22"/>
      <c r="W6" s="22"/>
      <c r="X6" s="22"/>
      <c r="Y6" s="22"/>
      <c r="Z6" s="22"/>
      <c r="AA6" s="22"/>
      <c r="AB6" s="22"/>
      <c r="AC6" s="22"/>
      <c r="AD6" s="22"/>
      <c r="AE6" s="22"/>
      <c r="AF6" s="22"/>
      <c r="AG6" s="22"/>
    </row>
    <row r="7" spans="1:33" s="25" customFormat="1" ht="14.5">
      <c r="A7" s="11"/>
      <c r="B7" s="21"/>
      <c r="C7" s="33"/>
      <c r="D7" s="34"/>
      <c r="E7" s="34"/>
      <c r="F7" s="33"/>
      <c r="G7" s="34"/>
      <c r="H7" s="34"/>
      <c r="I7" s="34"/>
      <c r="J7" s="62"/>
      <c r="K7" s="33"/>
      <c r="L7" s="34"/>
      <c r="M7" s="34"/>
      <c r="N7" s="34"/>
      <c r="O7" s="62"/>
      <c r="P7" s="34"/>
      <c r="Q7" s="34"/>
      <c r="R7" s="24"/>
      <c r="S7" s="24"/>
      <c r="T7" s="24"/>
      <c r="U7" s="24"/>
      <c r="V7" s="24"/>
      <c r="W7" s="24"/>
      <c r="X7" s="24"/>
      <c r="Y7" s="24"/>
      <c r="Z7" s="24"/>
      <c r="AA7" s="24"/>
      <c r="AB7" s="24"/>
      <c r="AC7" s="24"/>
      <c r="AD7" s="24"/>
      <c r="AE7" s="24"/>
      <c r="AF7" s="24"/>
      <c r="AG7" s="24"/>
    </row>
    <row r="8" spans="1:33" s="60" customFormat="1" ht="20">
      <c r="A8" s="53"/>
      <c r="B8" s="54"/>
      <c r="C8" s="65" t="s">
        <v>29</v>
      </c>
      <c r="D8" s="55"/>
      <c r="E8" s="56"/>
      <c r="F8" s="61">
        <v>2021</v>
      </c>
      <c r="G8" s="57">
        <v>2020</v>
      </c>
      <c r="H8" s="57">
        <v>2019</v>
      </c>
      <c r="I8" s="58" t="s">
        <v>12</v>
      </c>
      <c r="J8" s="63" t="s">
        <v>11</v>
      </c>
      <c r="K8" s="61">
        <v>2021</v>
      </c>
      <c r="L8" s="57">
        <v>2020</v>
      </c>
      <c r="M8" s="57">
        <v>2019</v>
      </c>
      <c r="N8" s="58" t="s">
        <v>12</v>
      </c>
      <c r="O8" s="63" t="s">
        <v>11</v>
      </c>
      <c r="P8" s="57">
        <v>2020</v>
      </c>
      <c r="Q8" s="57">
        <v>2019</v>
      </c>
      <c r="R8" s="59"/>
      <c r="S8" s="59"/>
      <c r="T8" s="59"/>
      <c r="U8" s="59"/>
      <c r="V8" s="59"/>
      <c r="W8" s="59"/>
      <c r="X8" s="59"/>
      <c r="Y8" s="59"/>
      <c r="Z8" s="59"/>
      <c r="AA8" s="59"/>
      <c r="AB8" s="59"/>
      <c r="AC8" s="59"/>
      <c r="AD8" s="59"/>
      <c r="AE8" s="59"/>
      <c r="AF8" s="59"/>
      <c r="AG8" s="59"/>
    </row>
    <row r="9" spans="1:33" s="25" customFormat="1" ht="14.5">
      <c r="A9" s="11"/>
      <c r="B9" s="14"/>
      <c r="C9" s="35" t="s">
        <v>3</v>
      </c>
      <c r="D9" s="36"/>
      <c r="E9" s="37"/>
      <c r="F9" s="36"/>
      <c r="G9" s="36"/>
      <c r="H9" s="36"/>
      <c r="I9" s="36"/>
      <c r="J9" s="37"/>
      <c r="K9" s="36"/>
      <c r="L9" s="36"/>
      <c r="M9" s="36"/>
      <c r="N9" s="36"/>
      <c r="O9" s="37"/>
      <c r="P9" s="36"/>
      <c r="Q9" s="36"/>
      <c r="R9" s="24"/>
      <c r="S9" s="24"/>
      <c r="T9" s="24"/>
      <c r="U9" s="24"/>
      <c r="V9" s="24"/>
      <c r="W9" s="24"/>
      <c r="X9" s="24"/>
      <c r="Y9" s="24"/>
      <c r="Z9" s="24"/>
      <c r="AA9" s="24"/>
      <c r="AB9" s="24"/>
      <c r="AC9" s="24"/>
      <c r="AD9" s="24"/>
      <c r="AE9" s="24"/>
      <c r="AF9" s="24"/>
      <c r="AG9" s="24"/>
    </row>
    <row r="10" spans="1:33" s="25" customFormat="1" ht="14.5">
      <c r="A10" s="11"/>
      <c r="B10" s="14"/>
      <c r="C10" s="38"/>
      <c r="D10" s="36" t="s">
        <v>25</v>
      </c>
      <c r="E10" s="37"/>
      <c r="F10" s="74">
        <v>21</v>
      </c>
      <c r="G10" s="74">
        <v>0</v>
      </c>
      <c r="H10" s="75">
        <v>51</v>
      </c>
      <c r="I10" s="70" t="str">
        <f>IFERROR(F10/G10-1,"n/a")</f>
        <v>n/a</v>
      </c>
      <c r="J10" s="66">
        <f>F10/H10-1</f>
        <v>-0.58823529411764708</v>
      </c>
      <c r="K10" s="74">
        <v>41</v>
      </c>
      <c r="L10" s="74">
        <v>145</v>
      </c>
      <c r="M10" s="74">
        <v>317</v>
      </c>
      <c r="N10" s="70">
        <f>K10/L10-1</f>
        <v>-0.71724137931034482</v>
      </c>
      <c r="O10" s="66">
        <f>K10/M10-1</f>
        <v>-0.87066246056782337</v>
      </c>
      <c r="P10" s="76">
        <v>145</v>
      </c>
      <c r="Q10" s="76">
        <v>386</v>
      </c>
      <c r="R10" s="24"/>
      <c r="S10" s="24"/>
      <c r="T10" s="24"/>
      <c r="U10" s="24"/>
      <c r="V10" s="24"/>
      <c r="W10" s="24"/>
      <c r="X10" s="24"/>
      <c r="Y10" s="24"/>
      <c r="Z10" s="24"/>
      <c r="AA10" s="24"/>
      <c r="AB10" s="24"/>
      <c r="AC10" s="24"/>
      <c r="AD10" s="24"/>
      <c r="AE10" s="24"/>
      <c r="AF10" s="24"/>
      <c r="AG10" s="24"/>
    </row>
    <row r="11" spans="1:33" s="25" customFormat="1" ht="14.5">
      <c r="A11" s="11"/>
      <c r="B11" s="14"/>
      <c r="C11" s="38"/>
      <c r="D11" s="36" t="s">
        <v>26</v>
      </c>
      <c r="E11" s="37"/>
      <c r="F11" s="74">
        <v>23175</v>
      </c>
      <c r="G11" s="74">
        <v>0</v>
      </c>
      <c r="H11" s="74">
        <v>89764</v>
      </c>
      <c r="I11" s="70" t="str">
        <f t="shared" ref="I11:I26" si="0">IFERROR(F11/G11-1,"n/a")</f>
        <v>n/a</v>
      </c>
      <c r="J11" s="66">
        <f>F11/H11-1</f>
        <v>-0.74182300253999378</v>
      </c>
      <c r="K11" s="74">
        <v>28096</v>
      </c>
      <c r="L11" s="74">
        <v>258885</v>
      </c>
      <c r="M11" s="74">
        <v>613093</v>
      </c>
      <c r="N11" s="70">
        <f>K11/L11-1</f>
        <v>-0.89147304787840165</v>
      </c>
      <c r="O11" s="66">
        <f>K11/M11-1</f>
        <v>-0.95417334727357839</v>
      </c>
      <c r="P11" s="76">
        <v>258885</v>
      </c>
      <c r="Q11" s="76">
        <v>733296</v>
      </c>
      <c r="R11" s="24"/>
      <c r="S11" s="24"/>
      <c r="T11" s="24"/>
      <c r="U11" s="24"/>
      <c r="V11" s="24"/>
      <c r="W11" s="24"/>
      <c r="X11" s="24"/>
      <c r="Y11" s="24"/>
      <c r="Z11" s="24"/>
      <c r="AA11" s="24"/>
      <c r="AB11" s="24"/>
      <c r="AC11" s="24"/>
      <c r="AD11" s="24"/>
      <c r="AE11" s="24"/>
      <c r="AF11" s="24"/>
      <c r="AG11" s="24"/>
    </row>
    <row r="12" spans="1:33" s="25" customFormat="1" ht="14.5">
      <c r="A12" s="11"/>
      <c r="B12" s="14"/>
      <c r="C12" s="35" t="s">
        <v>6</v>
      </c>
      <c r="D12" s="36"/>
      <c r="E12" s="37"/>
      <c r="F12" s="50"/>
      <c r="G12" s="50"/>
      <c r="H12" s="50"/>
      <c r="I12" s="70"/>
      <c r="J12" s="67"/>
      <c r="K12" s="48"/>
      <c r="L12" s="48"/>
      <c r="M12" s="48"/>
      <c r="N12" s="71"/>
      <c r="O12" s="67"/>
      <c r="P12" s="49"/>
      <c r="Q12" s="49"/>
      <c r="R12" s="24"/>
      <c r="S12" s="24"/>
      <c r="T12" s="24"/>
      <c r="U12" s="24"/>
      <c r="V12" s="24"/>
      <c r="W12" s="24"/>
      <c r="X12" s="24"/>
      <c r="Y12" s="24"/>
      <c r="Z12" s="24"/>
      <c r="AA12" s="24"/>
      <c r="AB12" s="24"/>
      <c r="AC12" s="24"/>
      <c r="AD12" s="24"/>
      <c r="AE12" s="24"/>
      <c r="AF12" s="24"/>
      <c r="AG12" s="24"/>
    </row>
    <row r="13" spans="1:33" s="25" customFormat="1" ht="14.5">
      <c r="A13" s="11"/>
      <c r="B13" s="14"/>
      <c r="C13" s="38"/>
      <c r="D13" s="36" t="s">
        <v>25</v>
      </c>
      <c r="E13" s="37"/>
      <c r="F13" s="74">
        <v>67</v>
      </c>
      <c r="G13" s="74">
        <v>0</v>
      </c>
      <c r="H13" s="74">
        <v>95</v>
      </c>
      <c r="I13" s="70" t="str">
        <f t="shared" si="0"/>
        <v>n/a</v>
      </c>
      <c r="J13" s="66">
        <f>F13/H13-1</f>
        <v>-0.29473684210526319</v>
      </c>
      <c r="K13" s="74">
        <v>258</v>
      </c>
      <c r="L13" s="74">
        <v>43</v>
      </c>
      <c r="M13" s="74">
        <v>807</v>
      </c>
      <c r="N13" s="70">
        <f>K13/L13-1</f>
        <v>5</v>
      </c>
      <c r="O13" s="66">
        <f>K13/M13-1</f>
        <v>-0.68029739776951681</v>
      </c>
      <c r="P13" s="76">
        <v>43</v>
      </c>
      <c r="Q13" s="76">
        <v>827</v>
      </c>
      <c r="R13" s="24"/>
      <c r="S13" s="24"/>
      <c r="T13" s="24"/>
      <c r="U13" s="24"/>
      <c r="V13" s="24"/>
      <c r="W13" s="24"/>
      <c r="X13" s="24"/>
      <c r="Y13" s="24"/>
      <c r="Z13" s="24"/>
      <c r="AA13" s="24"/>
      <c r="AB13" s="24"/>
      <c r="AC13" s="24"/>
      <c r="AD13" s="24"/>
      <c r="AE13" s="24"/>
      <c r="AF13" s="24"/>
      <c r="AG13" s="24"/>
    </row>
    <row r="14" spans="1:33" s="25" customFormat="1" ht="14.5">
      <c r="A14" s="11"/>
      <c r="B14" s="14"/>
      <c r="C14" s="38"/>
      <c r="D14" s="36" t="s">
        <v>26</v>
      </c>
      <c r="E14" s="37"/>
      <c r="F14" s="74">
        <v>83507</v>
      </c>
      <c r="G14" s="74">
        <v>0</v>
      </c>
      <c r="H14" s="74">
        <v>263747</v>
      </c>
      <c r="I14" s="70" t="str">
        <f t="shared" si="0"/>
        <v>n/a</v>
      </c>
      <c r="J14" s="66">
        <f>F14/H14-1</f>
        <v>-0.68338218065039602</v>
      </c>
      <c r="K14" s="74">
        <v>425895</v>
      </c>
      <c r="L14" s="74">
        <v>140552</v>
      </c>
      <c r="M14" s="74">
        <v>2493999</v>
      </c>
      <c r="N14" s="70">
        <f>K14/L14-1</f>
        <v>2.0301596562126472</v>
      </c>
      <c r="O14" s="66">
        <f>K14/M14-1</f>
        <v>-0.82923208870572918</v>
      </c>
      <c r="P14" s="76">
        <v>146557</v>
      </c>
      <c r="Q14" s="76">
        <v>2552942</v>
      </c>
      <c r="R14" s="24"/>
      <c r="S14" s="24"/>
      <c r="T14" s="24"/>
      <c r="U14" s="24"/>
      <c r="V14" s="24"/>
      <c r="W14" s="24"/>
      <c r="X14" s="24"/>
      <c r="Y14" s="24"/>
      <c r="Z14" s="24"/>
      <c r="AA14" s="24"/>
      <c r="AB14" s="24"/>
      <c r="AC14" s="24"/>
      <c r="AD14" s="24"/>
      <c r="AE14" s="24"/>
      <c r="AF14" s="24"/>
      <c r="AG14" s="24"/>
    </row>
    <row r="15" spans="1:33" s="25" customFormat="1" ht="14.5">
      <c r="A15" s="11"/>
      <c r="B15" s="14"/>
      <c r="C15" s="35" t="s">
        <v>4</v>
      </c>
      <c r="D15" s="36"/>
      <c r="E15" s="37"/>
      <c r="F15" s="48"/>
      <c r="G15" s="48"/>
      <c r="H15" s="48"/>
      <c r="I15" s="70"/>
      <c r="J15" s="66"/>
      <c r="K15" s="48"/>
      <c r="L15" s="48"/>
      <c r="M15" s="48"/>
      <c r="N15" s="70"/>
      <c r="O15" s="66"/>
      <c r="P15" s="49"/>
      <c r="Q15" s="49"/>
      <c r="R15" s="24"/>
      <c r="S15" s="24"/>
      <c r="T15" s="24"/>
      <c r="U15" s="24"/>
      <c r="V15" s="24"/>
      <c r="W15" s="24"/>
      <c r="X15" s="24"/>
      <c r="Y15" s="24"/>
      <c r="Z15" s="24"/>
      <c r="AA15" s="24"/>
      <c r="AB15" s="24"/>
      <c r="AC15" s="24"/>
      <c r="AD15" s="24"/>
      <c r="AE15" s="24"/>
      <c r="AF15" s="24"/>
      <c r="AG15" s="24"/>
    </row>
    <row r="16" spans="1:33" s="25" customFormat="1" ht="14.5">
      <c r="A16" s="11"/>
      <c r="B16" s="14"/>
      <c r="C16" s="38"/>
      <c r="D16" s="36" t="s">
        <v>25</v>
      </c>
      <c r="E16" s="37"/>
      <c r="F16" s="74">
        <v>9</v>
      </c>
      <c r="G16" s="74">
        <v>0</v>
      </c>
      <c r="H16" s="74">
        <v>10</v>
      </c>
      <c r="I16" s="70" t="str">
        <f t="shared" si="0"/>
        <v>n/a</v>
      </c>
      <c r="J16" s="66">
        <f>F16/H16-1</f>
        <v>-9.9999999999999978E-2</v>
      </c>
      <c r="K16" s="74">
        <v>20</v>
      </c>
      <c r="L16" s="74">
        <v>4</v>
      </c>
      <c r="M16" s="74">
        <v>182</v>
      </c>
      <c r="N16" s="70">
        <f>K16/L16-1</f>
        <v>4</v>
      </c>
      <c r="O16" s="66">
        <f>K16/M16-1</f>
        <v>-0.89010989010989006</v>
      </c>
      <c r="P16" s="76">
        <v>4</v>
      </c>
      <c r="Q16" s="76">
        <v>191</v>
      </c>
      <c r="R16" s="24"/>
      <c r="S16" s="24"/>
      <c r="T16" s="24"/>
      <c r="U16" s="24"/>
      <c r="V16" s="24"/>
      <c r="W16" s="24"/>
      <c r="X16" s="24"/>
      <c r="Y16" s="24"/>
      <c r="Z16" s="24"/>
      <c r="AA16" s="24"/>
      <c r="AB16" s="24"/>
      <c r="AC16" s="24"/>
      <c r="AD16" s="24"/>
      <c r="AE16" s="24"/>
      <c r="AF16" s="24"/>
      <c r="AG16" s="24"/>
    </row>
    <row r="17" spans="1:33" s="25" customFormat="1" ht="14.5">
      <c r="A17" s="11"/>
      <c r="B17" s="14"/>
      <c r="C17" s="38"/>
      <c r="D17" s="36" t="s">
        <v>26</v>
      </c>
      <c r="E17" s="37"/>
      <c r="F17" s="74">
        <f>4212</f>
        <v>4212</v>
      </c>
      <c r="G17" s="74">
        <v>0</v>
      </c>
      <c r="H17" s="74">
        <v>13055</v>
      </c>
      <c r="I17" s="70" t="str">
        <f t="shared" si="0"/>
        <v>n/a</v>
      </c>
      <c r="J17" s="66">
        <f>F17/H17-1</f>
        <v>-0.67736499425507468</v>
      </c>
      <c r="K17" s="74">
        <f>7747</f>
        <v>7747</v>
      </c>
      <c r="L17" s="74">
        <v>1753</v>
      </c>
      <c r="M17" s="74">
        <v>244608</v>
      </c>
      <c r="N17" s="70">
        <f>K17/L17-1</f>
        <v>3.4192812321734172</v>
      </c>
      <c r="O17" s="66">
        <f>K17/M17-1</f>
        <v>-0.96832891810570376</v>
      </c>
      <c r="P17" s="76">
        <v>1753</v>
      </c>
      <c r="Q17" s="76">
        <v>254421</v>
      </c>
      <c r="R17" s="24"/>
      <c r="S17" s="24"/>
      <c r="T17" s="24"/>
      <c r="U17" s="24"/>
      <c r="V17" s="24"/>
      <c r="W17" s="24"/>
      <c r="X17" s="24"/>
      <c r="Y17" s="24"/>
      <c r="Z17" s="24"/>
      <c r="AA17" s="24"/>
      <c r="AB17" s="24"/>
      <c r="AC17" s="24"/>
      <c r="AD17" s="24"/>
      <c r="AE17" s="24"/>
      <c r="AF17" s="24"/>
      <c r="AG17" s="24"/>
    </row>
    <row r="18" spans="1:33" s="25" customFormat="1" ht="14.5">
      <c r="A18" s="11"/>
      <c r="B18" s="14"/>
      <c r="C18" s="35" t="s">
        <v>2</v>
      </c>
      <c r="D18" s="36"/>
      <c r="E18" s="39"/>
      <c r="F18" s="48"/>
      <c r="G18" s="48"/>
      <c r="H18" s="48"/>
      <c r="I18" s="70"/>
      <c r="J18" s="66"/>
      <c r="K18" s="48"/>
      <c r="L18" s="48"/>
      <c r="M18" s="48"/>
      <c r="N18" s="70"/>
      <c r="O18" s="66"/>
      <c r="P18" s="49"/>
      <c r="Q18" s="49"/>
      <c r="R18" s="24"/>
      <c r="S18" s="24"/>
      <c r="T18" s="24"/>
      <c r="U18" s="24"/>
      <c r="V18" s="24"/>
      <c r="W18" s="24"/>
      <c r="X18" s="24"/>
      <c r="Y18" s="24"/>
      <c r="Z18" s="24"/>
      <c r="AA18" s="24"/>
      <c r="AB18" s="24"/>
      <c r="AC18" s="24"/>
      <c r="AD18" s="24"/>
      <c r="AE18" s="24"/>
      <c r="AF18" s="24"/>
      <c r="AG18" s="24"/>
    </row>
    <row r="19" spans="1:33" s="25" customFormat="1" ht="14.5">
      <c r="A19" s="11"/>
      <c r="B19" s="14"/>
      <c r="C19" s="38"/>
      <c r="D19" s="36" t="s">
        <v>25</v>
      </c>
      <c r="E19" s="39"/>
      <c r="F19" s="74">
        <v>94</v>
      </c>
      <c r="G19" s="74">
        <v>0</v>
      </c>
      <c r="H19" s="74">
        <v>121</v>
      </c>
      <c r="I19" s="70" t="str">
        <f t="shared" si="0"/>
        <v>n/a</v>
      </c>
      <c r="J19" s="66">
        <f>F19/H19-1</f>
        <v>-0.22314049586776863</v>
      </c>
      <c r="K19" s="74">
        <v>309</v>
      </c>
      <c r="L19" s="74">
        <v>406</v>
      </c>
      <c r="M19" s="74">
        <v>1074</v>
      </c>
      <c r="N19" s="70">
        <f>K19/L19-1</f>
        <v>-0.23891625615763545</v>
      </c>
      <c r="O19" s="66">
        <f>K19/M19-1</f>
        <v>-0.71229050279329609</v>
      </c>
      <c r="P19" s="76">
        <v>406</v>
      </c>
      <c r="Q19" s="76">
        <v>1205</v>
      </c>
      <c r="R19" s="24"/>
      <c r="S19" s="24"/>
      <c r="T19" s="24"/>
      <c r="U19" s="24"/>
      <c r="V19" s="24"/>
      <c r="W19" s="24"/>
      <c r="X19" s="24"/>
      <c r="Y19" s="24"/>
      <c r="Z19" s="24"/>
      <c r="AA19" s="24"/>
      <c r="AB19" s="24"/>
      <c r="AC19" s="24"/>
      <c r="AD19" s="24"/>
      <c r="AE19" s="24"/>
      <c r="AF19" s="24"/>
      <c r="AG19" s="24"/>
    </row>
    <row r="20" spans="1:33" s="25" customFormat="1" ht="14.5">
      <c r="A20" s="11"/>
      <c r="B20" s="14"/>
      <c r="C20" s="38"/>
      <c r="D20" s="36" t="s">
        <v>26</v>
      </c>
      <c r="E20" s="37"/>
      <c r="F20" s="74">
        <v>162789</v>
      </c>
      <c r="G20" s="74">
        <v>0</v>
      </c>
      <c r="H20" s="74">
        <v>331420</v>
      </c>
      <c r="I20" s="70" t="str">
        <f t="shared" si="0"/>
        <v>n/a</v>
      </c>
      <c r="J20" s="66">
        <f>F20/H20-1</f>
        <v>-0.50881359000663817</v>
      </c>
      <c r="K20" s="74">
        <v>486999</v>
      </c>
      <c r="L20" s="74">
        <v>833999</v>
      </c>
      <c r="M20" s="74">
        <v>3472775</v>
      </c>
      <c r="N20" s="70">
        <f>K20/L20-1</f>
        <v>-0.41606764516504213</v>
      </c>
      <c r="O20" s="66">
        <f>K20/M20-1</f>
        <v>-0.85976661315518565</v>
      </c>
      <c r="P20" s="76">
        <v>833999</v>
      </c>
      <c r="Q20" s="76">
        <v>3859183</v>
      </c>
      <c r="R20" s="24"/>
      <c r="S20" s="24"/>
      <c r="T20" s="24"/>
      <c r="U20" s="24"/>
      <c r="V20" s="24"/>
      <c r="W20" s="24"/>
      <c r="X20" s="24"/>
      <c r="Y20" s="24"/>
      <c r="Z20" s="24"/>
      <c r="AA20" s="24"/>
      <c r="AB20" s="24"/>
      <c r="AC20" s="24"/>
      <c r="AD20" s="24"/>
      <c r="AE20" s="24"/>
      <c r="AF20" s="24"/>
      <c r="AG20" s="24"/>
    </row>
    <row r="21" spans="1:33" s="25" customFormat="1" ht="14.5">
      <c r="A21" s="11"/>
      <c r="B21" s="14"/>
      <c r="C21" s="35" t="s">
        <v>5</v>
      </c>
      <c r="D21" s="36"/>
      <c r="E21" s="37"/>
      <c r="F21" s="48"/>
      <c r="G21" s="48"/>
      <c r="H21" s="48"/>
      <c r="I21" s="70"/>
      <c r="J21" s="66"/>
      <c r="K21" s="48"/>
      <c r="L21" s="48"/>
      <c r="M21" s="48"/>
      <c r="N21" s="70"/>
      <c r="O21" s="66"/>
      <c r="P21" s="49"/>
      <c r="Q21" s="49"/>
      <c r="R21" s="24"/>
      <c r="S21" s="24"/>
      <c r="T21" s="24"/>
      <c r="U21" s="24"/>
      <c r="V21" s="24"/>
      <c r="W21" s="24"/>
      <c r="X21" s="24"/>
      <c r="Y21" s="24"/>
      <c r="Z21" s="24"/>
      <c r="AA21" s="24"/>
      <c r="AB21" s="24"/>
      <c r="AC21" s="24"/>
      <c r="AD21" s="24"/>
      <c r="AE21" s="24"/>
      <c r="AF21" s="24"/>
      <c r="AG21" s="24"/>
    </row>
    <row r="22" spans="1:33" s="25" customFormat="1" ht="14.5">
      <c r="A22" s="11"/>
      <c r="B22" s="14"/>
      <c r="C22" s="38"/>
      <c r="D22" s="36" t="s">
        <v>25</v>
      </c>
      <c r="E22" s="37"/>
      <c r="F22" s="74">
        <v>13</v>
      </c>
      <c r="G22" s="74">
        <v>5</v>
      </c>
      <c r="H22" s="74">
        <v>20</v>
      </c>
      <c r="I22" s="70">
        <f t="shared" si="0"/>
        <v>1.6</v>
      </c>
      <c r="J22" s="66">
        <f>F22/H22-1</f>
        <v>-0.35</v>
      </c>
      <c r="K22" s="74">
        <v>100</v>
      </c>
      <c r="L22" s="74">
        <v>29</v>
      </c>
      <c r="M22" s="74">
        <v>328</v>
      </c>
      <c r="N22" s="70">
        <f>K22/L22-1</f>
        <v>2.4482758620689653</v>
      </c>
      <c r="O22" s="66">
        <f>K22/M22-1</f>
        <v>-0.69512195121951215</v>
      </c>
      <c r="P22" s="76">
        <v>32</v>
      </c>
      <c r="Q22" s="76">
        <v>372</v>
      </c>
      <c r="R22" s="24"/>
      <c r="S22" s="24"/>
      <c r="T22" s="24"/>
      <c r="U22" s="24"/>
      <c r="V22" s="24"/>
      <c r="W22" s="24"/>
      <c r="X22" s="24"/>
      <c r="Y22" s="24"/>
      <c r="Z22" s="24"/>
      <c r="AA22" s="24"/>
      <c r="AB22" s="24"/>
      <c r="AC22" s="24"/>
      <c r="AD22" s="24"/>
      <c r="AE22" s="24"/>
      <c r="AF22" s="24"/>
      <c r="AG22" s="24"/>
    </row>
    <row r="23" spans="1:33" s="25" customFormat="1" ht="14.5">
      <c r="A23" s="11"/>
      <c r="B23" s="14"/>
      <c r="C23" s="38"/>
      <c r="D23" s="36" t="s">
        <v>26</v>
      </c>
      <c r="E23" s="37"/>
      <c r="F23" s="74">
        <v>16166</v>
      </c>
      <c r="G23" s="74">
        <v>2473</v>
      </c>
      <c r="H23" s="74">
        <v>30720</v>
      </c>
      <c r="I23" s="70">
        <f t="shared" si="0"/>
        <v>5.5369995956328344</v>
      </c>
      <c r="J23" s="66">
        <f>F23/H23-1</f>
        <v>-0.47376302083333333</v>
      </c>
      <c r="K23" s="74">
        <v>133384</v>
      </c>
      <c r="L23" s="74">
        <v>58135</v>
      </c>
      <c r="M23" s="74">
        <v>849404</v>
      </c>
      <c r="N23" s="70">
        <f>K23/L23-1</f>
        <v>1.2943837619334309</v>
      </c>
      <c r="O23" s="66">
        <f>K23/M23-1</f>
        <v>-0.84296753959246717</v>
      </c>
      <c r="P23" s="76">
        <v>59180</v>
      </c>
      <c r="Q23" s="76">
        <v>902015</v>
      </c>
      <c r="R23" s="24"/>
      <c r="S23" s="24"/>
      <c r="T23" s="24"/>
      <c r="U23" s="24"/>
      <c r="V23" s="24"/>
      <c r="W23" s="24"/>
      <c r="X23" s="24"/>
      <c r="Y23" s="24"/>
      <c r="Z23" s="24"/>
      <c r="AA23" s="24"/>
      <c r="AB23" s="24"/>
      <c r="AC23" s="24"/>
      <c r="AD23" s="24"/>
      <c r="AE23" s="24"/>
      <c r="AF23" s="24"/>
      <c r="AG23" s="24"/>
    </row>
    <row r="24" spans="1:33" s="25" customFormat="1" ht="14.5">
      <c r="A24" s="11"/>
      <c r="B24" s="14"/>
      <c r="C24" s="35" t="s">
        <v>23</v>
      </c>
      <c r="D24" s="36"/>
      <c r="E24" s="37"/>
      <c r="F24" s="48"/>
      <c r="G24" s="48"/>
      <c r="H24" s="48"/>
      <c r="I24" s="70"/>
      <c r="J24" s="66"/>
      <c r="K24" s="48"/>
      <c r="L24" s="48"/>
      <c r="M24" s="48"/>
      <c r="N24" s="70"/>
      <c r="O24" s="66"/>
      <c r="P24" s="49"/>
      <c r="Q24" s="49"/>
      <c r="R24" s="24"/>
      <c r="S24" s="24"/>
      <c r="T24" s="24"/>
      <c r="U24" s="24"/>
      <c r="V24" s="24"/>
      <c r="W24" s="24"/>
      <c r="X24" s="24"/>
      <c r="Y24" s="24"/>
      <c r="Z24" s="24"/>
      <c r="AA24" s="24"/>
      <c r="AB24" s="24"/>
      <c r="AC24" s="24"/>
      <c r="AD24" s="24"/>
      <c r="AE24" s="24"/>
      <c r="AF24" s="24"/>
      <c r="AG24" s="24"/>
    </row>
    <row r="25" spans="1:33" s="25" customFormat="1" ht="14.5">
      <c r="A25" s="15"/>
      <c r="B25" s="14"/>
      <c r="C25" s="38"/>
      <c r="D25" s="36" t="s">
        <v>25</v>
      </c>
      <c r="E25" s="37"/>
      <c r="F25" s="74">
        <v>20</v>
      </c>
      <c r="G25" s="74">
        <v>8</v>
      </c>
      <c r="H25" s="74">
        <v>12</v>
      </c>
      <c r="I25" s="70">
        <f t="shared" si="0"/>
        <v>1.5</v>
      </c>
      <c r="J25" s="66">
        <f>F25/H25-1</f>
        <v>0.66666666666666674</v>
      </c>
      <c r="K25" s="74">
        <v>124</v>
      </c>
      <c r="L25" s="74">
        <v>32</v>
      </c>
      <c r="M25" s="74">
        <v>263</v>
      </c>
      <c r="N25" s="70">
        <f>K25/L25-1</f>
        <v>2.875</v>
      </c>
      <c r="O25" s="66">
        <f>K25/M25-1</f>
        <v>-0.52851711026615966</v>
      </c>
      <c r="P25" s="76">
        <v>37</v>
      </c>
      <c r="Q25" s="76">
        <v>282</v>
      </c>
      <c r="R25" s="24"/>
      <c r="S25" s="24"/>
      <c r="T25" s="24"/>
      <c r="U25" s="24"/>
      <c r="V25" s="24"/>
      <c r="W25" s="24"/>
      <c r="X25" s="24"/>
      <c r="Y25" s="24"/>
      <c r="Z25" s="24"/>
      <c r="AA25" s="24"/>
      <c r="AB25" s="24"/>
      <c r="AC25" s="24"/>
      <c r="AD25" s="24"/>
      <c r="AE25" s="24"/>
      <c r="AF25" s="24"/>
      <c r="AG25" s="24"/>
    </row>
    <row r="26" spans="1:33" s="25" customFormat="1" ht="14.5">
      <c r="A26" s="11"/>
      <c r="B26" s="14"/>
      <c r="C26" s="38"/>
      <c r="D26" s="36" t="s">
        <v>26</v>
      </c>
      <c r="E26" s="37"/>
      <c r="F26" s="74">
        <f>14810</f>
        <v>14810</v>
      </c>
      <c r="G26" s="74">
        <v>2381</v>
      </c>
      <c r="H26" s="74">
        <v>10473</v>
      </c>
      <c r="I26" s="70">
        <f t="shared" si="0"/>
        <v>5.2200755984880303</v>
      </c>
      <c r="J26" s="66">
        <f>F26/H26-1</f>
        <v>0.41411247970972975</v>
      </c>
      <c r="K26" s="74">
        <f>165083</f>
        <v>165083</v>
      </c>
      <c r="L26" s="74">
        <v>19705</v>
      </c>
      <c r="M26" s="74">
        <v>635897</v>
      </c>
      <c r="N26" s="70">
        <f>K26/L26-1</f>
        <v>7.3777213905100236</v>
      </c>
      <c r="O26" s="66">
        <f>K26/M26-1</f>
        <v>-0.7403934913987642</v>
      </c>
      <c r="P26" s="76">
        <v>20768</v>
      </c>
      <c r="Q26" s="76">
        <v>659951</v>
      </c>
      <c r="R26" s="24"/>
      <c r="S26" s="24"/>
      <c r="T26" s="24"/>
      <c r="U26" s="24"/>
      <c r="V26" s="24"/>
      <c r="W26" s="24"/>
      <c r="X26" s="24"/>
      <c r="Y26" s="24"/>
      <c r="Z26" s="24"/>
      <c r="AA26" s="24"/>
      <c r="AB26" s="24"/>
      <c r="AC26" s="24"/>
      <c r="AD26" s="24"/>
      <c r="AE26" s="24"/>
      <c r="AF26" s="24"/>
      <c r="AG26" s="24"/>
    </row>
    <row r="27" spans="1:33" s="25" customFormat="1" thickBot="1">
      <c r="A27" s="11"/>
      <c r="B27" s="14"/>
      <c r="C27" s="40" t="s">
        <v>24</v>
      </c>
      <c r="D27" s="41"/>
      <c r="E27" s="42"/>
      <c r="F27" s="51">
        <f t="shared" ref="F27:H28" si="1">F10+F13+F16+F19+F22+F25</f>
        <v>224</v>
      </c>
      <c r="G27" s="51">
        <f t="shared" si="1"/>
        <v>13</v>
      </c>
      <c r="H27" s="51">
        <f t="shared" si="1"/>
        <v>309</v>
      </c>
      <c r="I27" s="72">
        <f>F27/G27-1</f>
        <v>16.23076923076923</v>
      </c>
      <c r="J27" s="68">
        <f>F27/H27-1</f>
        <v>-0.27508090614886727</v>
      </c>
      <c r="K27" s="51">
        <f t="shared" ref="K27:M28" si="2">K10+K13+K16+K19+K22+K25</f>
        <v>852</v>
      </c>
      <c r="L27" s="51">
        <f t="shared" si="2"/>
        <v>659</v>
      </c>
      <c r="M27" s="51">
        <f t="shared" si="2"/>
        <v>2971</v>
      </c>
      <c r="N27" s="72">
        <f>K27/L27-1</f>
        <v>0.2928679817905917</v>
      </c>
      <c r="O27" s="68">
        <f>K27/M27-1</f>
        <v>-0.71322786940424099</v>
      </c>
      <c r="P27" s="51">
        <f>P10+P13+P16+P19+P22+P25</f>
        <v>667</v>
      </c>
      <c r="Q27" s="51">
        <f>Q10+Q13+Q16+Q19+Q22+Q25</f>
        <v>3263</v>
      </c>
      <c r="R27" s="24"/>
      <c r="S27" s="24"/>
      <c r="T27" s="24"/>
      <c r="U27" s="24"/>
      <c r="V27" s="24"/>
      <c r="W27" s="24"/>
      <c r="X27" s="24"/>
      <c r="Y27" s="24"/>
      <c r="Z27" s="24"/>
      <c r="AA27" s="24"/>
      <c r="AB27" s="24"/>
      <c r="AC27" s="24"/>
      <c r="AD27" s="24"/>
      <c r="AE27" s="24"/>
      <c r="AF27" s="24"/>
      <c r="AG27" s="24"/>
    </row>
    <row r="28" spans="1:33" s="27" customFormat="1" ht="15.5" thickTop="1" thickBot="1">
      <c r="A28" s="11"/>
      <c r="B28" s="14"/>
      <c r="C28" s="43" t="s">
        <v>27</v>
      </c>
      <c r="D28" s="44"/>
      <c r="E28" s="45"/>
      <c r="F28" s="52">
        <f t="shared" si="1"/>
        <v>304659</v>
      </c>
      <c r="G28" s="52">
        <f t="shared" si="1"/>
        <v>4854</v>
      </c>
      <c r="H28" s="52">
        <f t="shared" si="1"/>
        <v>739179</v>
      </c>
      <c r="I28" s="73">
        <f>F28/G28-1</f>
        <v>61.764524103831889</v>
      </c>
      <c r="J28" s="69">
        <f>F28/H28-1</f>
        <v>-0.58784137536374814</v>
      </c>
      <c r="K28" s="52">
        <f t="shared" si="2"/>
        <v>1247204</v>
      </c>
      <c r="L28" s="52">
        <f t="shared" si="2"/>
        <v>1313029</v>
      </c>
      <c r="M28" s="52">
        <f t="shared" si="2"/>
        <v>8309776</v>
      </c>
      <c r="N28" s="73">
        <f>K28/L28-1</f>
        <v>-5.0132175298489234E-2</v>
      </c>
      <c r="O28" s="69">
        <f>K28/M28-1</f>
        <v>-0.84991123707787075</v>
      </c>
      <c r="P28" s="52">
        <f>P11+P14+P17+P20+P23+P26</f>
        <v>1321142</v>
      </c>
      <c r="Q28" s="52">
        <f>Q11+Q14+Q17+Q20+Q23+Q26</f>
        <v>8961808</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6"/>
      <c r="G29" s="46"/>
      <c r="H29" s="46"/>
      <c r="I29" s="10"/>
      <c r="J29" s="10"/>
      <c r="K29" s="10"/>
      <c r="L29" s="10"/>
      <c r="M29" s="10"/>
      <c r="N29" s="10"/>
      <c r="O29" s="10"/>
      <c r="P29" s="10"/>
      <c r="Q29" s="10"/>
    </row>
    <row r="30" spans="1:33" ht="14.5" hidden="1">
      <c r="A30" s="10"/>
      <c r="B30" s="10"/>
      <c r="C30" s="10"/>
      <c r="D30" s="10"/>
      <c r="E30" s="10"/>
      <c r="F30" s="46"/>
      <c r="G30" s="46"/>
      <c r="H30" s="46"/>
      <c r="I30" s="10"/>
      <c r="J30" s="10"/>
      <c r="K30" s="10"/>
      <c r="L30" s="10"/>
      <c r="M30" s="10"/>
      <c r="N30" s="10"/>
      <c r="O30" s="10"/>
      <c r="P30" s="10"/>
      <c r="Q30" s="10"/>
    </row>
    <row r="31" spans="1:33" ht="14.5" hidden="1">
      <c r="A31" s="10"/>
      <c r="B31" s="10"/>
      <c r="C31" s="10"/>
      <c r="D31" s="10"/>
      <c r="E31" s="10"/>
      <c r="F31" s="46"/>
      <c r="G31" s="46"/>
      <c r="H31" s="46"/>
      <c r="I31" s="10"/>
      <c r="J31" s="10"/>
      <c r="K31" s="10"/>
      <c r="L31" s="10"/>
      <c r="M31" s="10"/>
      <c r="N31" s="10"/>
      <c r="O31" s="10"/>
      <c r="P31" s="10"/>
      <c r="Q31" s="10"/>
    </row>
    <row r="32" spans="1:33" ht="14.5" hidden="1">
      <c r="A32" s="10"/>
      <c r="B32" s="10"/>
      <c r="C32" s="10"/>
      <c r="D32" s="10"/>
      <c r="E32" s="10"/>
      <c r="F32" s="46"/>
      <c r="G32" s="46"/>
      <c r="H32" s="46"/>
      <c r="I32" s="10"/>
      <c r="J32" s="10"/>
      <c r="K32" s="10"/>
      <c r="L32" s="10"/>
      <c r="M32" s="10"/>
      <c r="N32" s="10"/>
      <c r="O32" s="10"/>
      <c r="P32" s="10"/>
      <c r="Q32" s="10"/>
    </row>
    <row r="33" spans="1:17" ht="14.5" hidden="1">
      <c r="A33" s="10"/>
      <c r="B33" s="10"/>
      <c r="C33" s="10"/>
      <c r="D33" s="10"/>
      <c r="E33" s="10"/>
      <c r="F33" s="46"/>
      <c r="G33" s="46"/>
      <c r="H33" s="46"/>
      <c r="I33" s="10"/>
      <c r="J33" s="10"/>
      <c r="K33" s="10"/>
      <c r="L33" s="10"/>
      <c r="M33" s="10"/>
      <c r="N33" s="10"/>
      <c r="O33" s="10"/>
      <c r="P33" s="10"/>
      <c r="Q33" s="10"/>
    </row>
    <row r="34" spans="1:17" ht="14.5" hidden="1">
      <c r="A34" s="10"/>
      <c r="B34" s="10"/>
      <c r="C34" s="10"/>
      <c r="D34" s="10"/>
      <c r="E34" s="10"/>
      <c r="F34" s="46"/>
      <c r="G34" s="46"/>
      <c r="H34" s="46"/>
      <c r="I34" s="10"/>
      <c r="J34" s="10"/>
      <c r="K34" s="10"/>
      <c r="L34" s="10"/>
      <c r="M34" s="10"/>
      <c r="N34" s="10"/>
      <c r="O34" s="10"/>
      <c r="P34" s="10"/>
      <c r="Q34" s="10"/>
    </row>
    <row r="35" spans="1:17" ht="14.5" hidden="1">
      <c r="A35" s="10"/>
      <c r="B35" s="10"/>
      <c r="C35" s="10"/>
      <c r="D35" s="10"/>
      <c r="E35" s="10"/>
      <c r="F35" s="46"/>
      <c r="G35" s="46"/>
      <c r="H35" s="46"/>
      <c r="I35" s="10"/>
      <c r="J35" s="10"/>
      <c r="K35" s="10"/>
      <c r="L35" s="10"/>
      <c r="M35" s="10"/>
      <c r="N35" s="10"/>
      <c r="O35" s="10"/>
      <c r="P35" s="10"/>
      <c r="Q35" s="10"/>
    </row>
    <row r="36" spans="1:17" ht="14.5" hidden="1">
      <c r="A36" s="10"/>
      <c r="B36" s="10"/>
      <c r="C36" s="10"/>
      <c r="D36" s="10"/>
      <c r="E36" s="10"/>
      <c r="F36" s="46"/>
      <c r="G36" s="46"/>
      <c r="H36" s="46"/>
      <c r="I36" s="10"/>
      <c r="J36" s="10"/>
      <c r="K36" s="10"/>
      <c r="L36" s="10"/>
      <c r="M36" s="10"/>
      <c r="N36" s="10"/>
      <c r="O36" s="10"/>
      <c r="P36" s="10"/>
      <c r="Q36" s="10"/>
    </row>
    <row r="37" spans="1:17" ht="14.5" hidden="1">
      <c r="A37" s="10"/>
      <c r="B37" s="10"/>
      <c r="C37" s="10"/>
      <c r="D37" s="10"/>
      <c r="E37" s="10"/>
      <c r="F37" s="46"/>
      <c r="G37" s="46"/>
      <c r="H37" s="46"/>
      <c r="I37" s="10"/>
      <c r="J37" s="10"/>
      <c r="K37" s="10"/>
      <c r="L37" s="10"/>
      <c r="M37" s="10"/>
      <c r="N37" s="10"/>
      <c r="O37" s="10"/>
      <c r="P37" s="10"/>
      <c r="Q37" s="10"/>
    </row>
    <row r="38" spans="1:17" ht="14.5" hidden="1">
      <c r="A38" s="10"/>
      <c r="B38" s="10"/>
      <c r="C38" s="10"/>
      <c r="D38" s="10"/>
      <c r="E38" s="10"/>
      <c r="F38" s="46"/>
      <c r="G38" s="46"/>
      <c r="H38" s="46"/>
      <c r="I38" s="10"/>
      <c r="J38" s="10"/>
      <c r="K38" s="10"/>
      <c r="L38" s="10"/>
      <c r="M38" s="10"/>
      <c r="N38" s="10"/>
      <c r="O38" s="10"/>
      <c r="P38" s="10"/>
      <c r="Q38" s="10"/>
    </row>
    <row r="39" spans="1:17" ht="14.5" hidden="1">
      <c r="A39" s="10"/>
      <c r="B39" s="10"/>
      <c r="C39" s="10"/>
      <c r="D39" s="10"/>
      <c r="E39" s="10"/>
      <c r="F39" s="46"/>
      <c r="G39" s="46"/>
      <c r="H39" s="46"/>
      <c r="I39" s="10"/>
      <c r="J39" s="10"/>
      <c r="K39" s="10"/>
      <c r="L39" s="10"/>
      <c r="M39" s="10"/>
      <c r="N39" s="10"/>
      <c r="O39" s="10"/>
      <c r="P39" s="10"/>
      <c r="Q39" s="10"/>
    </row>
    <row r="40" spans="1:17" ht="14.5" hidden="1">
      <c r="A40" s="10"/>
      <c r="B40" s="10"/>
      <c r="C40" s="10"/>
      <c r="D40" s="10"/>
      <c r="E40" s="10"/>
      <c r="F40" s="46"/>
      <c r="G40" s="46"/>
      <c r="H40" s="46"/>
      <c r="I40" s="10"/>
      <c r="J40" s="10"/>
      <c r="K40" s="10"/>
      <c r="L40" s="10"/>
      <c r="M40" s="10"/>
      <c r="N40" s="10"/>
      <c r="O40" s="10"/>
      <c r="P40" s="10"/>
      <c r="Q40" s="10"/>
    </row>
    <row r="41" spans="1:17" ht="14.5" hidden="1">
      <c r="A41" s="10"/>
      <c r="B41" s="10"/>
      <c r="C41" s="10"/>
      <c r="D41" s="10"/>
      <c r="E41" s="10"/>
      <c r="F41" s="46"/>
      <c r="G41" s="46"/>
      <c r="H41" s="46"/>
      <c r="I41" s="10"/>
      <c r="J41" s="10"/>
      <c r="K41" s="10"/>
      <c r="L41" s="10"/>
      <c r="M41" s="10"/>
      <c r="N41" s="10"/>
      <c r="O41" s="10"/>
      <c r="P41" s="10"/>
      <c r="Q41" s="10"/>
    </row>
    <row r="42" spans="1:17" ht="14.5" hidden="1">
      <c r="A42" s="10"/>
      <c r="B42" s="10"/>
      <c r="C42" s="10"/>
      <c r="D42" s="10"/>
      <c r="E42" s="10"/>
      <c r="F42" s="46"/>
      <c r="G42" s="46"/>
      <c r="H42" s="46"/>
      <c r="I42" s="10"/>
      <c r="J42" s="10"/>
      <c r="K42" s="10"/>
      <c r="L42" s="10"/>
      <c r="M42" s="10"/>
      <c r="N42" s="10"/>
      <c r="O42" s="10"/>
      <c r="P42" s="10"/>
      <c r="Q42" s="10"/>
    </row>
    <row r="43" spans="1:17" ht="14.5" hidden="1">
      <c r="A43" s="10"/>
      <c r="B43" s="10"/>
      <c r="C43" s="10"/>
      <c r="D43" s="10"/>
      <c r="E43" s="10"/>
      <c r="F43" s="46"/>
      <c r="G43" s="46"/>
      <c r="H43" s="46"/>
      <c r="I43" s="10"/>
      <c r="J43" s="10"/>
      <c r="K43" s="10"/>
      <c r="L43" s="10"/>
      <c r="M43" s="10"/>
      <c r="N43" s="10"/>
      <c r="O43" s="10"/>
      <c r="P43" s="10"/>
      <c r="Q43" s="10"/>
    </row>
    <row r="44" spans="1:17" ht="14.5" hidden="1">
      <c r="A44" s="10"/>
      <c r="B44" s="10"/>
      <c r="C44" s="10"/>
      <c r="D44" s="10"/>
      <c r="E44" s="10"/>
      <c r="F44" s="46"/>
      <c r="G44" s="46"/>
      <c r="H44" s="46"/>
      <c r="I44" s="10"/>
      <c r="J44" s="10"/>
      <c r="K44" s="10"/>
      <c r="L44" s="10"/>
      <c r="M44" s="10"/>
      <c r="N44" s="10"/>
      <c r="O44" s="10"/>
      <c r="P44" s="10"/>
      <c r="Q44" s="10"/>
    </row>
    <row r="45" spans="1:17" ht="14.5" hidden="1">
      <c r="A45" s="10"/>
      <c r="B45" s="10"/>
      <c r="C45" s="10"/>
      <c r="D45" s="10"/>
      <c r="E45" s="10"/>
      <c r="F45" s="46"/>
      <c r="G45" s="46"/>
      <c r="H45" s="46"/>
      <c r="I45" s="10"/>
      <c r="J45" s="10"/>
      <c r="K45" s="10"/>
      <c r="L45" s="10"/>
      <c r="M45" s="10"/>
      <c r="N45" s="10"/>
      <c r="O45" s="10"/>
      <c r="P45" s="10"/>
      <c r="Q45" s="10"/>
    </row>
    <row r="46" spans="1:17" ht="14.5" hidden="1">
      <c r="A46" s="10"/>
      <c r="B46" s="10"/>
      <c r="C46" s="10"/>
      <c r="D46" s="10"/>
      <c r="E46" s="10"/>
      <c r="F46" s="46"/>
      <c r="G46" s="46"/>
      <c r="H46" s="46"/>
      <c r="I46" s="10"/>
      <c r="J46" s="10"/>
      <c r="K46" s="10"/>
      <c r="L46" s="10"/>
      <c r="M46" s="10"/>
      <c r="N46" s="10"/>
      <c r="O46" s="10"/>
      <c r="P46" s="10"/>
      <c r="Q46" s="10"/>
    </row>
    <row r="47" spans="1:17" ht="14.5" hidden="1">
      <c r="A47" s="10"/>
      <c r="B47" s="10"/>
      <c r="C47" s="10"/>
      <c r="D47" s="10"/>
      <c r="E47" s="10"/>
      <c r="F47" s="46"/>
      <c r="G47" s="46"/>
      <c r="H47" s="46"/>
      <c r="I47" s="10"/>
      <c r="J47" s="10"/>
      <c r="K47" s="10"/>
      <c r="L47" s="10"/>
      <c r="M47" s="10"/>
      <c r="N47" s="10"/>
      <c r="O47" s="10"/>
      <c r="P47" s="10"/>
      <c r="Q47" s="10"/>
    </row>
    <row r="48" spans="1:17" ht="14.5"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P4" sqref="P4"/>
    </sheetView>
  </sheetViews>
  <sheetFormatPr defaultColWidth="0" defaultRowHeight="15" customHeight="1" zeroHeight="1"/>
  <cols>
    <col min="1" max="3" width="2.54296875" customWidth="1"/>
    <col min="4" max="4" width="9.1796875" customWidth="1"/>
    <col min="5" max="5" width="15.453125" customWidth="1"/>
    <col min="6" max="6" width="11" bestFit="1" customWidth="1"/>
    <col min="7" max="7" width="9.1796875" customWidth="1"/>
    <col min="8" max="8" width="11" bestFit="1" customWidth="1"/>
    <col min="9" max="10" width="9.1796875" customWidth="1"/>
    <col min="11" max="11" width="11" bestFit="1" customWidth="1"/>
    <col min="12" max="12" width="11.81640625" bestFit="1" customWidth="1"/>
    <col min="13" max="13" width="12.1796875" bestFit="1" customWidth="1"/>
    <col min="14" max="15" width="9.1796875" customWidth="1"/>
    <col min="16" max="16" width="11.81640625" bestFit="1" customWidth="1"/>
    <col min="17" max="17" width="12.453125" customWidth="1"/>
    <col min="18" max="18" width="3.26953125" style="24" customWidth="1"/>
    <col min="19" max="33" width="0" style="10" hidden="1" customWidth="1"/>
    <col min="34" max="16384" width="9.1796875" hidden="1"/>
  </cols>
  <sheetData>
    <row r="1" spans="1:33" ht="14.5">
      <c r="A1" s="10"/>
      <c r="B1" s="10"/>
      <c r="C1" s="10"/>
      <c r="D1" s="10"/>
      <c r="E1" s="10"/>
      <c r="F1" s="10"/>
      <c r="G1" s="10"/>
      <c r="H1" s="10"/>
      <c r="I1" s="10"/>
      <c r="J1" s="10"/>
      <c r="K1" s="10"/>
      <c r="L1" s="10"/>
      <c r="M1" s="10"/>
      <c r="N1" s="10"/>
      <c r="O1" s="10"/>
      <c r="P1" s="10"/>
      <c r="Q1" s="10"/>
      <c r="R1" s="10"/>
    </row>
    <row r="2" spans="1:33" ht="18.5" thickBot="1">
      <c r="A2" s="10"/>
      <c r="B2" s="9" t="s">
        <v>9</v>
      </c>
      <c r="C2" s="28"/>
      <c r="D2" s="28"/>
      <c r="E2" s="28"/>
      <c r="F2" s="28"/>
      <c r="G2" s="28"/>
      <c r="H2" s="28"/>
      <c r="I2" s="28"/>
      <c r="J2" s="28"/>
      <c r="K2" s="28"/>
      <c r="L2" s="28"/>
      <c r="M2" s="28"/>
      <c r="N2" s="28"/>
      <c r="O2" s="28"/>
      <c r="P2" s="28"/>
      <c r="Q2" s="28"/>
      <c r="R2" s="10"/>
    </row>
    <row r="3" spans="1:33" ht="14.5">
      <c r="A3" s="11"/>
      <c r="B3" s="12"/>
      <c r="C3" s="29"/>
      <c r="D3" s="29"/>
      <c r="E3" s="29"/>
      <c r="F3" s="29"/>
      <c r="G3" s="29"/>
      <c r="H3" s="29"/>
      <c r="I3" s="29"/>
      <c r="J3" s="29"/>
      <c r="K3" s="29"/>
      <c r="L3" s="29"/>
      <c r="M3" s="29"/>
      <c r="N3" s="29"/>
      <c r="O3" s="29"/>
      <c r="P3" s="29"/>
      <c r="Q3" s="77">
        <v>44550</v>
      </c>
      <c r="R3" s="10"/>
    </row>
    <row r="4" spans="1:33" ht="16">
      <c r="A4" s="11"/>
      <c r="B4" s="13" t="s">
        <v>10</v>
      </c>
      <c r="C4" s="30"/>
      <c r="D4" s="29"/>
      <c r="E4" s="64" t="s">
        <v>13</v>
      </c>
      <c r="F4" s="29"/>
      <c r="G4" s="29"/>
      <c r="H4" s="29"/>
      <c r="I4" s="29"/>
      <c r="J4" s="29"/>
      <c r="K4" s="29"/>
      <c r="L4" s="29"/>
      <c r="M4" s="29"/>
      <c r="N4" s="29"/>
      <c r="O4" s="29"/>
      <c r="P4" s="29"/>
      <c r="Q4" s="29"/>
      <c r="R4" s="10"/>
    </row>
    <row r="5" spans="1:33" ht="14.5">
      <c r="A5" s="11"/>
      <c r="B5" s="12"/>
      <c r="C5" s="29"/>
      <c r="D5" s="29"/>
      <c r="E5" s="29"/>
      <c r="F5" s="29"/>
      <c r="G5" s="29"/>
      <c r="H5" s="29"/>
      <c r="I5" s="29"/>
      <c r="J5" s="29"/>
      <c r="K5" s="29"/>
      <c r="L5" s="29"/>
      <c r="M5" s="29"/>
      <c r="N5" s="29"/>
      <c r="O5" s="29"/>
      <c r="P5" s="29"/>
      <c r="Q5" s="29"/>
    </row>
    <row r="6" spans="1:33" s="23" customFormat="1" ht="14.5">
      <c r="A6" s="11"/>
      <c r="B6"/>
      <c r="C6" s="31" t="s">
        <v>10</v>
      </c>
      <c r="D6" s="32"/>
      <c r="E6" s="32"/>
      <c r="F6" s="78" t="s">
        <v>14</v>
      </c>
      <c r="G6" s="79"/>
      <c r="H6" s="79"/>
      <c r="I6" s="80"/>
      <c r="J6" s="81"/>
      <c r="K6" s="78" t="s">
        <v>18</v>
      </c>
      <c r="L6" s="79"/>
      <c r="M6" s="79"/>
      <c r="N6" s="80"/>
      <c r="O6" s="81"/>
      <c r="P6" s="82" t="s">
        <v>17</v>
      </c>
      <c r="Q6" s="83"/>
      <c r="R6" s="24"/>
      <c r="S6" s="22"/>
      <c r="T6" s="22"/>
      <c r="U6" s="22"/>
      <c r="V6" s="22"/>
      <c r="W6" s="22"/>
      <c r="X6" s="22"/>
      <c r="Y6" s="22"/>
      <c r="Z6" s="22"/>
      <c r="AA6" s="22"/>
      <c r="AB6" s="22"/>
      <c r="AC6" s="22"/>
      <c r="AD6" s="22"/>
      <c r="AE6" s="22"/>
      <c r="AF6" s="22"/>
      <c r="AG6" s="22"/>
    </row>
    <row r="7" spans="1:33" s="25" customFormat="1" ht="14.5">
      <c r="A7" s="11"/>
      <c r="B7" s="21"/>
      <c r="C7" s="33"/>
      <c r="D7" s="34"/>
      <c r="E7" s="34"/>
      <c r="F7" s="33"/>
      <c r="G7" s="34"/>
      <c r="H7" s="34"/>
      <c r="I7" s="34"/>
      <c r="J7" s="62"/>
      <c r="K7" s="33"/>
      <c r="L7" s="34"/>
      <c r="M7" s="34"/>
      <c r="N7" s="34"/>
      <c r="O7" s="62"/>
      <c r="P7" s="34"/>
      <c r="Q7" s="34"/>
      <c r="R7" s="24"/>
      <c r="S7" s="24"/>
      <c r="T7" s="24"/>
      <c r="U7" s="24"/>
      <c r="V7" s="24"/>
      <c r="W7" s="24"/>
      <c r="X7" s="24"/>
      <c r="Y7" s="24"/>
      <c r="Z7" s="24"/>
      <c r="AA7" s="24"/>
      <c r="AB7" s="24"/>
      <c r="AC7" s="24"/>
      <c r="AD7" s="24"/>
      <c r="AE7" s="24"/>
      <c r="AF7" s="24"/>
      <c r="AG7" s="24"/>
    </row>
    <row r="8" spans="1:33" s="60" customFormat="1" ht="20">
      <c r="A8" s="53"/>
      <c r="B8" s="54"/>
      <c r="C8" s="65" t="s">
        <v>29</v>
      </c>
      <c r="D8" s="55"/>
      <c r="E8" s="56"/>
      <c r="F8" s="61">
        <v>2021</v>
      </c>
      <c r="G8" s="57">
        <v>2020</v>
      </c>
      <c r="H8" s="57">
        <v>2019</v>
      </c>
      <c r="I8" s="58" t="s">
        <v>12</v>
      </c>
      <c r="J8" s="63" t="s">
        <v>11</v>
      </c>
      <c r="K8" s="61">
        <v>2021</v>
      </c>
      <c r="L8" s="57">
        <v>2020</v>
      </c>
      <c r="M8" s="57">
        <v>2019</v>
      </c>
      <c r="N8" s="58" t="s">
        <v>12</v>
      </c>
      <c r="O8" s="63" t="s">
        <v>11</v>
      </c>
      <c r="P8" s="57">
        <v>2020</v>
      </c>
      <c r="Q8" s="57">
        <v>2019</v>
      </c>
      <c r="R8" s="59"/>
      <c r="S8" s="59"/>
      <c r="T8" s="59"/>
      <c r="U8" s="59"/>
      <c r="V8" s="59"/>
      <c r="W8" s="59"/>
      <c r="X8" s="59"/>
      <c r="Y8" s="59"/>
      <c r="Z8" s="59"/>
      <c r="AA8" s="59"/>
      <c r="AB8" s="59"/>
      <c r="AC8" s="59"/>
      <c r="AD8" s="59"/>
      <c r="AE8" s="59"/>
      <c r="AF8" s="59"/>
      <c r="AG8" s="59"/>
    </row>
    <row r="9" spans="1:33" s="25" customFormat="1" ht="14.5">
      <c r="A9" s="11"/>
      <c r="B9" s="14"/>
      <c r="C9" s="35" t="s">
        <v>3</v>
      </c>
      <c r="D9" s="36"/>
      <c r="E9" s="37"/>
      <c r="F9" s="36"/>
      <c r="G9" s="36"/>
      <c r="H9" s="36"/>
      <c r="I9" s="36"/>
      <c r="J9" s="37"/>
      <c r="K9" s="36"/>
      <c r="L9" s="36"/>
      <c r="M9" s="36"/>
      <c r="N9" s="36"/>
      <c r="O9" s="37"/>
      <c r="P9" s="36"/>
      <c r="Q9" s="36"/>
      <c r="R9" s="24"/>
      <c r="S9" s="24"/>
      <c r="T9" s="24"/>
      <c r="U9" s="24"/>
      <c r="V9" s="24"/>
      <c r="W9" s="24"/>
      <c r="X9" s="24"/>
      <c r="Y9" s="24"/>
      <c r="Z9" s="24"/>
      <c r="AA9" s="24"/>
      <c r="AB9" s="24"/>
      <c r="AC9" s="24"/>
      <c r="AD9" s="24"/>
      <c r="AE9" s="24"/>
      <c r="AF9" s="24"/>
      <c r="AG9" s="24"/>
    </row>
    <row r="10" spans="1:33" s="25" customFormat="1" ht="14.5">
      <c r="A10" s="11"/>
      <c r="B10" s="14"/>
      <c r="C10" s="38"/>
      <c r="D10" s="36" t="s">
        <v>25</v>
      </c>
      <c r="E10" s="37"/>
      <c r="F10" s="74">
        <v>4</v>
      </c>
      <c r="G10" s="74">
        <v>0</v>
      </c>
      <c r="H10" s="74">
        <v>13</v>
      </c>
      <c r="I10" s="70" t="str">
        <f>IFERROR(F10/G10-1,"n/a")</f>
        <v>n/a</v>
      </c>
      <c r="J10" s="66">
        <f>F10/H10-1</f>
        <v>-0.69230769230769229</v>
      </c>
      <c r="K10" s="74">
        <v>20</v>
      </c>
      <c r="L10" s="74">
        <v>145</v>
      </c>
      <c r="M10" s="74">
        <v>266</v>
      </c>
      <c r="N10" s="70">
        <f>K10/L10-1</f>
        <v>-0.86206896551724133</v>
      </c>
      <c r="O10" s="66">
        <f>K10/M10-1</f>
        <v>-0.92481203007518797</v>
      </c>
      <c r="P10" s="76">
        <v>145</v>
      </c>
      <c r="Q10" s="76">
        <v>386</v>
      </c>
      <c r="R10" s="24"/>
      <c r="S10" s="24"/>
      <c r="T10" s="24"/>
      <c r="U10" s="24"/>
      <c r="V10" s="24"/>
      <c r="W10" s="24"/>
      <c r="X10" s="24"/>
      <c r="Y10" s="24"/>
      <c r="Z10" s="24"/>
      <c r="AA10" s="24"/>
      <c r="AB10" s="24"/>
      <c r="AC10" s="24"/>
      <c r="AD10" s="24"/>
      <c r="AE10" s="24"/>
      <c r="AF10" s="24"/>
      <c r="AG10" s="24"/>
    </row>
    <row r="11" spans="1:33" s="25" customFormat="1" ht="14.5">
      <c r="A11" s="11"/>
      <c r="B11" s="14"/>
      <c r="C11" s="38"/>
      <c r="D11" s="36" t="s">
        <v>26</v>
      </c>
      <c r="E11" s="37"/>
      <c r="F11" s="74">
        <v>720</v>
      </c>
      <c r="G11" s="74">
        <v>0</v>
      </c>
      <c r="H11" s="74">
        <v>31050</v>
      </c>
      <c r="I11" s="70" t="str">
        <f t="shared" ref="I11:I26" si="0">IFERROR(F11/G11-1,"n/a")</f>
        <v>n/a</v>
      </c>
      <c r="J11" s="66">
        <f>F11/H11-1</f>
        <v>-0.97681159420289854</v>
      </c>
      <c r="K11" s="74">
        <v>4921</v>
      </c>
      <c r="L11" s="74">
        <v>258885</v>
      </c>
      <c r="M11" s="74">
        <v>523329</v>
      </c>
      <c r="N11" s="70">
        <f>K11/L11-1</f>
        <v>-0.98099155995905518</v>
      </c>
      <c r="O11" s="66">
        <f>K11/M11-1</f>
        <v>-0.99059673742521437</v>
      </c>
      <c r="P11" s="76">
        <v>258885</v>
      </c>
      <c r="Q11" s="76">
        <v>733296</v>
      </c>
      <c r="R11" s="24"/>
      <c r="S11" s="24"/>
      <c r="T11" s="24"/>
      <c r="U11" s="24"/>
      <c r="V11" s="24"/>
      <c r="W11" s="24"/>
      <c r="X11" s="24"/>
      <c r="Y11" s="24"/>
      <c r="Z11" s="24"/>
      <c r="AA11" s="24"/>
      <c r="AB11" s="24"/>
      <c r="AC11" s="24"/>
      <c r="AD11" s="24"/>
      <c r="AE11" s="24"/>
      <c r="AF11" s="24"/>
      <c r="AG11" s="24"/>
    </row>
    <row r="12" spans="1:33" s="25" customFormat="1" ht="14.5">
      <c r="A12" s="11"/>
      <c r="B12" s="14"/>
      <c r="C12" s="35" t="s">
        <v>6</v>
      </c>
      <c r="D12" s="36"/>
      <c r="E12" s="37"/>
      <c r="F12" s="50"/>
      <c r="G12" s="50"/>
      <c r="H12" s="50"/>
      <c r="I12" s="70"/>
      <c r="J12" s="67"/>
      <c r="K12" s="48"/>
      <c r="L12" s="48"/>
      <c r="M12" s="48"/>
      <c r="N12" s="71"/>
      <c r="O12" s="67"/>
      <c r="P12" s="49"/>
      <c r="Q12" s="49"/>
      <c r="R12" s="24"/>
      <c r="S12" s="24"/>
      <c r="T12" s="24"/>
      <c r="U12" s="24"/>
      <c r="V12" s="24"/>
      <c r="W12" s="24"/>
      <c r="X12" s="24"/>
      <c r="Y12" s="24"/>
      <c r="Z12" s="24"/>
      <c r="AA12" s="24"/>
      <c r="AB12" s="24"/>
      <c r="AC12" s="24"/>
      <c r="AD12" s="24"/>
      <c r="AE12" s="24"/>
      <c r="AF12" s="24"/>
      <c r="AG12" s="24"/>
    </row>
    <row r="13" spans="1:33" s="25" customFormat="1" ht="14.5">
      <c r="A13" s="11"/>
      <c r="B13" s="14"/>
      <c r="C13" s="38"/>
      <c r="D13" s="36" t="s">
        <v>25</v>
      </c>
      <c r="E13" s="37"/>
      <c r="F13" s="74">
        <v>107</v>
      </c>
      <c r="G13" s="74">
        <v>0</v>
      </c>
      <c r="H13" s="74">
        <v>127</v>
      </c>
      <c r="I13" s="70" t="str">
        <f t="shared" si="0"/>
        <v>n/a</v>
      </c>
      <c r="J13" s="66">
        <f>F13/H13-1</f>
        <v>-0.15748031496062997</v>
      </c>
      <c r="K13" s="74">
        <v>191</v>
      </c>
      <c r="L13" s="74">
        <v>43</v>
      </c>
      <c r="M13" s="74">
        <v>712</v>
      </c>
      <c r="N13" s="70">
        <f>K13/L13-1</f>
        <v>3.441860465116279</v>
      </c>
      <c r="O13" s="66">
        <f>K13/M13-1</f>
        <v>-0.73174157303370779</v>
      </c>
      <c r="P13" s="76">
        <v>43</v>
      </c>
      <c r="Q13" s="76">
        <v>827</v>
      </c>
      <c r="R13" s="24"/>
      <c r="S13" s="24"/>
      <c r="T13" s="24"/>
      <c r="U13" s="24"/>
      <c r="V13" s="24"/>
      <c r="W13" s="24"/>
      <c r="X13" s="24"/>
      <c r="Y13" s="24"/>
      <c r="Z13" s="24"/>
      <c r="AA13" s="24"/>
      <c r="AB13" s="24"/>
      <c r="AC13" s="24"/>
      <c r="AD13" s="24"/>
      <c r="AE13" s="24"/>
      <c r="AF13" s="24"/>
      <c r="AG13" s="24"/>
    </row>
    <row r="14" spans="1:33" s="25" customFormat="1" ht="14.5">
      <c r="A14" s="11"/>
      <c r="B14" s="14"/>
      <c r="C14" s="38"/>
      <c r="D14" s="36" t="s">
        <v>26</v>
      </c>
      <c r="E14" s="37"/>
      <c r="F14" s="74">
        <v>174505</v>
      </c>
      <c r="G14" s="74">
        <v>0</v>
      </c>
      <c r="H14" s="74">
        <v>332808</v>
      </c>
      <c r="I14" s="70" t="str">
        <f t="shared" si="0"/>
        <v>n/a</v>
      </c>
      <c r="J14" s="66">
        <f>F14/H14-1</f>
        <v>-0.47565863801350927</v>
      </c>
      <c r="K14" s="74">
        <v>342388</v>
      </c>
      <c r="L14" s="74">
        <v>140552</v>
      </c>
      <c r="M14" s="74">
        <v>2230252</v>
      </c>
      <c r="N14" s="70">
        <f>K14/L14-1</f>
        <v>1.4360236780693265</v>
      </c>
      <c r="O14" s="66">
        <f>K14/M14-1</f>
        <v>-0.84648012870294476</v>
      </c>
      <c r="P14" s="76">
        <v>146557</v>
      </c>
      <c r="Q14" s="76">
        <v>2552942</v>
      </c>
      <c r="R14" s="24"/>
      <c r="S14" s="24"/>
      <c r="T14" s="24"/>
      <c r="U14" s="24"/>
      <c r="V14" s="24"/>
      <c r="W14" s="24"/>
      <c r="X14" s="24"/>
      <c r="Y14" s="24"/>
      <c r="Z14" s="24"/>
      <c r="AA14" s="24"/>
      <c r="AB14" s="24"/>
      <c r="AC14" s="24"/>
      <c r="AD14" s="24"/>
      <c r="AE14" s="24"/>
      <c r="AF14" s="24"/>
      <c r="AG14" s="24"/>
    </row>
    <row r="15" spans="1:33" s="25" customFormat="1" ht="14.5">
      <c r="A15" s="11"/>
      <c r="B15" s="14"/>
      <c r="C15" s="35" t="s">
        <v>4</v>
      </c>
      <c r="D15" s="36"/>
      <c r="E15" s="37"/>
      <c r="F15" s="48"/>
      <c r="G15" s="48"/>
      <c r="H15" s="48"/>
      <c r="I15" s="70"/>
      <c r="J15" s="66"/>
      <c r="K15" s="48"/>
      <c r="L15" s="48"/>
      <c r="M15" s="48"/>
      <c r="N15" s="70"/>
      <c r="O15" s="66"/>
      <c r="P15" s="49"/>
      <c r="Q15" s="49"/>
      <c r="R15" s="24"/>
      <c r="S15" s="24"/>
      <c r="T15" s="24"/>
      <c r="U15" s="24"/>
      <c r="V15" s="24"/>
      <c r="W15" s="24"/>
      <c r="X15" s="24"/>
      <c r="Y15" s="24"/>
      <c r="Z15" s="24"/>
      <c r="AA15" s="24"/>
      <c r="AB15" s="24"/>
      <c r="AC15" s="24"/>
      <c r="AD15" s="24"/>
      <c r="AE15" s="24"/>
      <c r="AF15" s="24"/>
      <c r="AG15" s="24"/>
    </row>
    <row r="16" spans="1:33" s="25" customFormat="1" ht="14.5">
      <c r="A16" s="11"/>
      <c r="B16" s="14"/>
      <c r="C16" s="38"/>
      <c r="D16" s="36" t="s">
        <v>25</v>
      </c>
      <c r="E16" s="37"/>
      <c r="F16" s="74">
        <v>9</v>
      </c>
      <c r="G16" s="74">
        <v>0</v>
      </c>
      <c r="H16" s="74">
        <v>21</v>
      </c>
      <c r="I16" s="70" t="str">
        <f t="shared" si="0"/>
        <v>n/a</v>
      </c>
      <c r="J16" s="66">
        <f>F16/H16-1</f>
        <v>-0.5714285714285714</v>
      </c>
      <c r="K16" s="74">
        <v>11</v>
      </c>
      <c r="L16" s="74">
        <v>4</v>
      </c>
      <c r="M16" s="74">
        <v>172</v>
      </c>
      <c r="N16" s="70">
        <f>K16/L16-1</f>
        <v>1.75</v>
      </c>
      <c r="O16" s="66">
        <f>K16/M16-1</f>
        <v>-0.93604651162790697</v>
      </c>
      <c r="P16" s="76">
        <v>4</v>
      </c>
      <c r="Q16" s="76">
        <v>191</v>
      </c>
      <c r="R16" s="24"/>
      <c r="S16" s="24"/>
      <c r="T16" s="24"/>
      <c r="U16" s="24"/>
      <c r="V16" s="24"/>
      <c r="W16" s="24"/>
      <c r="X16" s="24"/>
      <c r="Y16" s="24"/>
      <c r="Z16" s="24"/>
      <c r="AA16" s="24"/>
      <c r="AB16" s="24"/>
      <c r="AC16" s="24"/>
      <c r="AD16" s="24"/>
      <c r="AE16" s="24"/>
      <c r="AF16" s="24"/>
      <c r="AG16" s="24"/>
    </row>
    <row r="17" spans="1:33" s="25" customFormat="1" ht="14.5">
      <c r="A17" s="11"/>
      <c r="B17" s="14"/>
      <c r="C17" s="38"/>
      <c r="D17" s="36" t="s">
        <v>26</v>
      </c>
      <c r="E17" s="37"/>
      <c r="F17" s="74">
        <v>3111</v>
      </c>
      <c r="G17" s="74">
        <v>0</v>
      </c>
      <c r="H17" s="74">
        <v>28163</v>
      </c>
      <c r="I17" s="70" t="str">
        <f t="shared" si="0"/>
        <v>n/a</v>
      </c>
      <c r="J17" s="66">
        <f>F17/H17-1</f>
        <v>-0.88953591591804848</v>
      </c>
      <c r="K17" s="74">
        <f>3535</f>
        <v>3535</v>
      </c>
      <c r="L17" s="74">
        <v>1753</v>
      </c>
      <c r="M17" s="74">
        <v>231553</v>
      </c>
      <c r="N17" s="70">
        <f>K17/L17-1</f>
        <v>1.0165430690245292</v>
      </c>
      <c r="O17" s="66">
        <f>K17/M17-1</f>
        <v>-0.98473351673267029</v>
      </c>
      <c r="P17" s="76">
        <v>1753</v>
      </c>
      <c r="Q17" s="76">
        <v>254421</v>
      </c>
      <c r="R17" s="24"/>
      <c r="S17" s="24"/>
      <c r="T17" s="24"/>
      <c r="U17" s="24"/>
      <c r="V17" s="24"/>
      <c r="W17" s="24"/>
      <c r="X17" s="24"/>
      <c r="Y17" s="24"/>
      <c r="Z17" s="24"/>
      <c r="AA17" s="24"/>
      <c r="AB17" s="24"/>
      <c r="AC17" s="24"/>
      <c r="AD17" s="24"/>
      <c r="AE17" s="24"/>
      <c r="AF17" s="24"/>
      <c r="AG17" s="24"/>
    </row>
    <row r="18" spans="1:33" s="25" customFormat="1" ht="14.5">
      <c r="A18" s="11"/>
      <c r="B18" s="14"/>
      <c r="C18" s="35" t="s">
        <v>2</v>
      </c>
      <c r="D18" s="36"/>
      <c r="E18" s="39"/>
      <c r="F18" s="48"/>
      <c r="G18" s="48"/>
      <c r="H18" s="48"/>
      <c r="I18" s="70"/>
      <c r="J18" s="66"/>
      <c r="K18" s="48"/>
      <c r="L18" s="48"/>
      <c r="M18" s="48"/>
      <c r="N18" s="70"/>
      <c r="O18" s="66"/>
      <c r="P18" s="49"/>
      <c r="Q18" s="49"/>
      <c r="R18" s="24"/>
      <c r="S18" s="24"/>
      <c r="T18" s="24"/>
      <c r="U18" s="24"/>
      <c r="V18" s="24"/>
      <c r="W18" s="24"/>
      <c r="X18" s="24"/>
      <c r="Y18" s="24"/>
      <c r="Z18" s="24"/>
      <c r="AA18" s="24"/>
      <c r="AB18" s="24"/>
      <c r="AC18" s="24"/>
      <c r="AD18" s="24"/>
      <c r="AE18" s="24"/>
      <c r="AF18" s="24"/>
      <c r="AG18" s="24"/>
    </row>
    <row r="19" spans="1:33" s="25" customFormat="1" ht="14.5">
      <c r="A19" s="11"/>
      <c r="B19" s="14"/>
      <c r="C19" s="38"/>
      <c r="D19" s="36" t="s">
        <v>25</v>
      </c>
      <c r="E19" s="39"/>
      <c r="F19" s="74">
        <v>85</v>
      </c>
      <c r="G19" s="74">
        <v>0</v>
      </c>
      <c r="H19" s="74">
        <v>97</v>
      </c>
      <c r="I19" s="70" t="str">
        <f t="shared" si="0"/>
        <v>n/a</v>
      </c>
      <c r="J19" s="66">
        <f>F19/H19-1</f>
        <v>-0.12371134020618557</v>
      </c>
      <c r="K19" s="74">
        <v>215</v>
      </c>
      <c r="L19" s="74">
        <v>406</v>
      </c>
      <c r="M19" s="74">
        <v>953</v>
      </c>
      <c r="N19" s="70">
        <f>K19/L19-1</f>
        <v>-0.47044334975369462</v>
      </c>
      <c r="O19" s="66">
        <f>K19/M19-1</f>
        <v>-0.77439664218258131</v>
      </c>
      <c r="P19" s="76">
        <v>406</v>
      </c>
      <c r="Q19" s="76">
        <v>1205</v>
      </c>
      <c r="R19" s="24"/>
      <c r="S19" s="24"/>
      <c r="T19" s="24"/>
      <c r="U19" s="24"/>
      <c r="V19" s="24"/>
      <c r="W19" s="24"/>
      <c r="X19" s="24"/>
      <c r="Y19" s="24"/>
      <c r="Z19" s="24"/>
      <c r="AA19" s="24"/>
      <c r="AB19" s="24"/>
      <c r="AC19" s="24"/>
      <c r="AD19" s="24"/>
      <c r="AE19" s="24"/>
      <c r="AF19" s="24"/>
      <c r="AG19" s="24"/>
    </row>
    <row r="20" spans="1:33" s="25" customFormat="1" ht="14.5">
      <c r="A20" s="11"/>
      <c r="B20" s="14"/>
      <c r="C20" s="38"/>
      <c r="D20" s="36" t="s">
        <v>26</v>
      </c>
      <c r="E20" s="37"/>
      <c r="F20" s="74">
        <v>142400</v>
      </c>
      <c r="G20" s="74">
        <v>0</v>
      </c>
      <c r="H20" s="74">
        <v>268813</v>
      </c>
      <c r="I20" s="70" t="str">
        <f t="shared" si="0"/>
        <v>n/a</v>
      </c>
      <c r="J20" s="66">
        <f>F20/H20-1</f>
        <v>-0.47026371492450147</v>
      </c>
      <c r="K20" s="74">
        <v>324210</v>
      </c>
      <c r="L20" s="74">
        <v>833999</v>
      </c>
      <c r="M20" s="74">
        <v>3141355</v>
      </c>
      <c r="N20" s="70">
        <f>K20/L20-1</f>
        <v>-0.61125852668888092</v>
      </c>
      <c r="O20" s="66">
        <f>K20/M20-1</f>
        <v>-0.8967929444459477</v>
      </c>
      <c r="P20" s="76">
        <v>833999</v>
      </c>
      <c r="Q20" s="76">
        <v>3859183</v>
      </c>
      <c r="R20" s="24"/>
      <c r="S20" s="24"/>
      <c r="T20" s="24"/>
      <c r="U20" s="24"/>
      <c r="V20" s="24"/>
      <c r="W20" s="24"/>
      <c r="X20" s="24"/>
      <c r="Y20" s="24"/>
      <c r="Z20" s="24"/>
      <c r="AA20" s="24"/>
      <c r="AB20" s="24"/>
      <c r="AC20" s="24"/>
      <c r="AD20" s="24"/>
      <c r="AE20" s="24"/>
      <c r="AF20" s="24"/>
      <c r="AG20" s="24"/>
    </row>
    <row r="21" spans="1:33" s="25" customFormat="1" ht="14.5">
      <c r="A21" s="11"/>
      <c r="B21" s="14"/>
      <c r="C21" s="35" t="s">
        <v>5</v>
      </c>
      <c r="D21" s="36"/>
      <c r="E21" s="37"/>
      <c r="F21" s="48"/>
      <c r="G21" s="48"/>
      <c r="H21" s="48"/>
      <c r="I21" s="70"/>
      <c r="J21" s="66"/>
      <c r="K21" s="48"/>
      <c r="L21" s="48"/>
      <c r="M21" s="48"/>
      <c r="N21" s="70"/>
      <c r="O21" s="66"/>
      <c r="P21" s="49"/>
      <c r="Q21" s="49"/>
      <c r="R21" s="24"/>
      <c r="S21" s="24"/>
      <c r="T21" s="24"/>
      <c r="U21" s="24"/>
      <c r="V21" s="24"/>
      <c r="W21" s="24"/>
      <c r="X21" s="24"/>
      <c r="Y21" s="24"/>
      <c r="Z21" s="24"/>
      <c r="AA21" s="24"/>
      <c r="AB21" s="24"/>
      <c r="AC21" s="24"/>
      <c r="AD21" s="24"/>
      <c r="AE21" s="24"/>
      <c r="AF21" s="24"/>
      <c r="AG21" s="24"/>
    </row>
    <row r="22" spans="1:33" s="25" customFormat="1" ht="14.5">
      <c r="A22" s="11"/>
      <c r="B22" s="14"/>
      <c r="C22" s="38"/>
      <c r="D22" s="36" t="s">
        <v>25</v>
      </c>
      <c r="E22" s="37"/>
      <c r="F22" s="74">
        <v>16</v>
      </c>
      <c r="G22" s="74">
        <v>8</v>
      </c>
      <c r="H22" s="74">
        <v>64</v>
      </c>
      <c r="I22" s="70">
        <f t="shared" si="0"/>
        <v>1</v>
      </c>
      <c r="J22" s="66">
        <f>F22/H22-1</f>
        <v>-0.75</v>
      </c>
      <c r="K22" s="74">
        <v>87</v>
      </c>
      <c r="L22" s="74">
        <v>24</v>
      </c>
      <c r="M22" s="74">
        <v>308</v>
      </c>
      <c r="N22" s="70">
        <f>K22/L22-1</f>
        <v>2.625</v>
      </c>
      <c r="O22" s="66">
        <f>K22/M22-1</f>
        <v>-0.71753246753246747</v>
      </c>
      <c r="P22" s="76">
        <v>32</v>
      </c>
      <c r="Q22" s="76">
        <v>372</v>
      </c>
      <c r="R22" s="24"/>
      <c r="S22" s="24"/>
      <c r="T22" s="24"/>
      <c r="U22" s="24"/>
      <c r="V22" s="24"/>
      <c r="W22" s="24"/>
      <c r="X22" s="24"/>
      <c r="Y22" s="24"/>
      <c r="Z22" s="24"/>
      <c r="AA22" s="24"/>
      <c r="AB22" s="24"/>
      <c r="AC22" s="24"/>
      <c r="AD22" s="24"/>
      <c r="AE22" s="24"/>
      <c r="AF22" s="24"/>
      <c r="AG22" s="24"/>
    </row>
    <row r="23" spans="1:33" s="25" customFormat="1" ht="14.5">
      <c r="A23" s="11"/>
      <c r="B23" s="14"/>
      <c r="C23" s="38"/>
      <c r="D23" s="36" t="s">
        <v>26</v>
      </c>
      <c r="E23" s="37"/>
      <c r="F23" s="74">
        <v>16203</v>
      </c>
      <c r="G23" s="74">
        <v>8362</v>
      </c>
      <c r="H23" s="74">
        <v>130501</v>
      </c>
      <c r="I23" s="70">
        <f t="shared" si="0"/>
        <v>0.93769433149964132</v>
      </c>
      <c r="J23" s="66">
        <f>F23/H23-1</f>
        <v>-0.87584003187715043</v>
      </c>
      <c r="K23" s="74">
        <v>117218</v>
      </c>
      <c r="L23" s="74">
        <v>55662</v>
      </c>
      <c r="M23" s="74">
        <v>818684</v>
      </c>
      <c r="N23" s="70">
        <f>K23/L23-1</f>
        <v>1.1058891164528761</v>
      </c>
      <c r="O23" s="66">
        <f>K23/M23-1</f>
        <v>-0.85682143537677535</v>
      </c>
      <c r="P23" s="76">
        <v>59180</v>
      </c>
      <c r="Q23" s="76">
        <v>902015</v>
      </c>
      <c r="R23" s="24"/>
      <c r="S23" s="24"/>
      <c r="T23" s="24"/>
      <c r="U23" s="24"/>
      <c r="V23" s="24"/>
      <c r="W23" s="24"/>
      <c r="X23" s="24"/>
      <c r="Y23" s="24"/>
      <c r="Z23" s="24"/>
      <c r="AA23" s="24"/>
      <c r="AB23" s="24"/>
      <c r="AC23" s="24"/>
      <c r="AD23" s="24"/>
      <c r="AE23" s="24"/>
      <c r="AF23" s="24"/>
      <c r="AG23" s="24"/>
    </row>
    <row r="24" spans="1:33" s="25" customFormat="1" ht="14.5">
      <c r="A24" s="11"/>
      <c r="B24" s="14"/>
      <c r="C24" s="35" t="s">
        <v>23</v>
      </c>
      <c r="D24" s="36"/>
      <c r="E24" s="37"/>
      <c r="F24" s="48"/>
      <c r="G24" s="48"/>
      <c r="H24" s="48"/>
      <c r="I24" s="70"/>
      <c r="J24" s="66"/>
      <c r="K24" s="48"/>
      <c r="L24" s="48"/>
      <c r="M24" s="48"/>
      <c r="N24" s="70"/>
      <c r="O24" s="66"/>
      <c r="P24" s="49"/>
      <c r="Q24" s="49"/>
      <c r="R24" s="24"/>
      <c r="S24" s="24"/>
      <c r="T24" s="24"/>
      <c r="U24" s="24"/>
      <c r="V24" s="24"/>
      <c r="W24" s="24"/>
      <c r="X24" s="24"/>
      <c r="Y24" s="24"/>
      <c r="Z24" s="24"/>
      <c r="AA24" s="24"/>
      <c r="AB24" s="24"/>
      <c r="AC24" s="24"/>
      <c r="AD24" s="24"/>
      <c r="AE24" s="24"/>
      <c r="AF24" s="24"/>
      <c r="AG24" s="24"/>
    </row>
    <row r="25" spans="1:33" s="25" customFormat="1" ht="14.5">
      <c r="A25" s="15"/>
      <c r="B25" s="14"/>
      <c r="C25" s="38"/>
      <c r="D25" s="36" t="s">
        <v>25</v>
      </c>
      <c r="E25" s="37"/>
      <c r="F25" s="74">
        <v>28</v>
      </c>
      <c r="G25" s="74">
        <v>12</v>
      </c>
      <c r="H25" s="74">
        <v>58</v>
      </c>
      <c r="I25" s="70">
        <f t="shared" si="0"/>
        <v>1.3333333333333335</v>
      </c>
      <c r="J25" s="66">
        <f>F25/H25-1</f>
        <v>-0.51724137931034475</v>
      </c>
      <c r="K25" s="74">
        <v>104</v>
      </c>
      <c r="L25" s="74">
        <v>24</v>
      </c>
      <c r="M25" s="74">
        <v>251</v>
      </c>
      <c r="N25" s="70">
        <f>K25/L25-1</f>
        <v>3.333333333333333</v>
      </c>
      <c r="O25" s="66">
        <f>K25/M25-1</f>
        <v>-0.58565737051792821</v>
      </c>
      <c r="P25" s="76">
        <v>37</v>
      </c>
      <c r="Q25" s="76">
        <v>282</v>
      </c>
      <c r="R25" s="24"/>
      <c r="S25" s="24"/>
      <c r="T25" s="24"/>
      <c r="U25" s="24"/>
      <c r="V25" s="24"/>
      <c r="W25" s="24"/>
      <c r="X25" s="24"/>
      <c r="Y25" s="24"/>
      <c r="Z25" s="24"/>
      <c r="AA25" s="24"/>
      <c r="AB25" s="24"/>
      <c r="AC25" s="24"/>
      <c r="AD25" s="24"/>
      <c r="AE25" s="24"/>
      <c r="AF25" s="24"/>
      <c r="AG25" s="24"/>
    </row>
    <row r="26" spans="1:33" s="25" customFormat="1" ht="14.5">
      <c r="A26" s="11"/>
      <c r="B26" s="14"/>
      <c r="C26" s="38"/>
      <c r="D26" s="36" t="s">
        <v>26</v>
      </c>
      <c r="E26" s="37"/>
      <c r="F26" s="74">
        <v>32614</v>
      </c>
      <c r="G26" s="74">
        <v>5592</v>
      </c>
      <c r="H26" s="74">
        <v>107857</v>
      </c>
      <c r="I26" s="70">
        <f t="shared" si="0"/>
        <v>4.8322603719599426</v>
      </c>
      <c r="J26" s="66">
        <f>F26/H26-1</f>
        <v>-0.69761814254058607</v>
      </c>
      <c r="K26" s="74">
        <f>150273</f>
        <v>150273</v>
      </c>
      <c r="L26" s="74">
        <v>17324</v>
      </c>
      <c r="M26" s="74">
        <v>625424</v>
      </c>
      <c r="N26" s="70">
        <f>K26/L26-1</f>
        <v>7.6742669129531293</v>
      </c>
      <c r="O26" s="66">
        <f>K26/M26-1</f>
        <v>-0.75972620174473637</v>
      </c>
      <c r="P26" s="76">
        <v>20768</v>
      </c>
      <c r="Q26" s="76">
        <v>659951</v>
      </c>
      <c r="R26" s="24"/>
      <c r="S26" s="24"/>
      <c r="T26" s="24"/>
      <c r="U26" s="24"/>
      <c r="V26" s="24"/>
      <c r="W26" s="24"/>
      <c r="X26" s="24"/>
      <c r="Y26" s="24"/>
      <c r="Z26" s="24"/>
      <c r="AA26" s="24"/>
      <c r="AB26" s="24"/>
      <c r="AC26" s="24"/>
      <c r="AD26" s="24"/>
      <c r="AE26" s="24"/>
      <c r="AF26" s="24"/>
      <c r="AG26" s="24"/>
    </row>
    <row r="27" spans="1:33" s="25" customFormat="1" thickBot="1">
      <c r="A27" s="11"/>
      <c r="B27" s="14"/>
      <c r="C27" s="40" t="s">
        <v>24</v>
      </c>
      <c r="D27" s="41"/>
      <c r="E27" s="42"/>
      <c r="F27" s="51">
        <f t="shared" ref="F27:H28" si="1">F10+F13+F16+F19+F22+F25</f>
        <v>249</v>
      </c>
      <c r="G27" s="51">
        <f t="shared" si="1"/>
        <v>20</v>
      </c>
      <c r="H27" s="51">
        <f t="shared" si="1"/>
        <v>380</v>
      </c>
      <c r="I27" s="72">
        <f>F27/G27-1</f>
        <v>11.45</v>
      </c>
      <c r="J27" s="68">
        <f>F27/H27-1</f>
        <v>-0.34473684210526312</v>
      </c>
      <c r="K27" s="51">
        <f t="shared" ref="K27:M28" si="2">K10+K13+K16+K19+K22+K25</f>
        <v>628</v>
      </c>
      <c r="L27" s="51">
        <f t="shared" si="2"/>
        <v>646</v>
      </c>
      <c r="M27" s="51">
        <f t="shared" si="2"/>
        <v>2662</v>
      </c>
      <c r="N27" s="72">
        <f>K27/L27-1</f>
        <v>-2.786377708978327E-2</v>
      </c>
      <c r="O27" s="68">
        <f>K27/M27-1</f>
        <v>-0.76408715251690462</v>
      </c>
      <c r="P27" s="51">
        <f>P10+P13+P16+P19+P22+P25</f>
        <v>667</v>
      </c>
      <c r="Q27" s="51">
        <f>Q10+Q13+Q16+Q19+Q22+Q25</f>
        <v>3263</v>
      </c>
      <c r="R27" s="24"/>
      <c r="S27" s="24"/>
      <c r="T27" s="24"/>
      <c r="U27" s="24"/>
      <c r="V27" s="24"/>
      <c r="W27" s="24"/>
      <c r="X27" s="24"/>
      <c r="Y27" s="24"/>
      <c r="Z27" s="24"/>
      <c r="AA27" s="24"/>
      <c r="AB27" s="24"/>
      <c r="AC27" s="24"/>
      <c r="AD27" s="24"/>
      <c r="AE27" s="24"/>
      <c r="AF27" s="24"/>
      <c r="AG27" s="24"/>
    </row>
    <row r="28" spans="1:33" s="27" customFormat="1" ht="15.5" thickTop="1" thickBot="1">
      <c r="A28" s="11"/>
      <c r="B28" s="14"/>
      <c r="C28" s="43" t="s">
        <v>27</v>
      </c>
      <c r="D28" s="44"/>
      <c r="E28" s="45"/>
      <c r="F28" s="52">
        <f t="shared" si="1"/>
        <v>369553</v>
      </c>
      <c r="G28" s="52">
        <f t="shared" si="1"/>
        <v>13954</v>
      </c>
      <c r="H28" s="52">
        <f t="shared" si="1"/>
        <v>899192</v>
      </c>
      <c r="I28" s="73">
        <f>F28/G28-1</f>
        <v>25.483660599111367</v>
      </c>
      <c r="J28" s="69">
        <f>F28/H28-1</f>
        <v>-0.58901658377743571</v>
      </c>
      <c r="K28" s="52">
        <f t="shared" si="2"/>
        <v>942545</v>
      </c>
      <c r="L28" s="52">
        <f t="shared" si="2"/>
        <v>1308175</v>
      </c>
      <c r="M28" s="52">
        <f t="shared" si="2"/>
        <v>7570597</v>
      </c>
      <c r="N28" s="73">
        <f>K28/L28-1</f>
        <v>-0.27949624476847512</v>
      </c>
      <c r="O28" s="69">
        <f>K28/M28-1</f>
        <v>-0.87549925058750322</v>
      </c>
      <c r="P28" s="52">
        <f>P11+P14+P17+P20+P23+P26</f>
        <v>1321142</v>
      </c>
      <c r="Q28" s="52">
        <f>Q11+Q14+Q17+Q20+Q23+Q26</f>
        <v>8961808</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6"/>
      <c r="G29" s="46"/>
      <c r="H29" s="46"/>
      <c r="I29" s="10"/>
      <c r="J29" s="10"/>
      <c r="K29" s="10"/>
      <c r="L29" s="10"/>
      <c r="M29" s="10"/>
      <c r="N29" s="10"/>
      <c r="O29" s="10"/>
      <c r="P29" s="10"/>
      <c r="Q29" s="10"/>
    </row>
    <row r="30" spans="1:33" ht="14.5" hidden="1">
      <c r="A30" s="10"/>
      <c r="B30" s="10"/>
      <c r="C30" s="10"/>
      <c r="D30" s="10"/>
      <c r="E30" s="10"/>
      <c r="F30" s="46"/>
      <c r="G30" s="46"/>
      <c r="H30" s="46"/>
      <c r="I30" s="10"/>
      <c r="J30" s="10"/>
      <c r="K30" s="10"/>
      <c r="L30" s="10"/>
      <c r="M30" s="10"/>
      <c r="N30" s="10"/>
      <c r="O30" s="10"/>
      <c r="P30" s="10"/>
      <c r="Q30" s="10"/>
    </row>
    <row r="31" spans="1:33" ht="14.5" hidden="1">
      <c r="A31" s="10"/>
      <c r="B31" s="10"/>
      <c r="C31" s="10"/>
      <c r="D31" s="10"/>
      <c r="E31" s="10"/>
      <c r="F31" s="46"/>
      <c r="G31" s="46"/>
      <c r="H31" s="46"/>
      <c r="I31" s="10"/>
      <c r="J31" s="10"/>
      <c r="K31" s="10"/>
      <c r="L31" s="10"/>
      <c r="M31" s="10"/>
      <c r="N31" s="10"/>
      <c r="O31" s="10"/>
      <c r="P31" s="10"/>
      <c r="Q31" s="10"/>
    </row>
    <row r="32" spans="1:33" ht="14.5" hidden="1">
      <c r="A32" s="10"/>
      <c r="B32" s="10"/>
      <c r="C32" s="10"/>
      <c r="D32" s="10"/>
      <c r="E32" s="10"/>
      <c r="F32" s="46"/>
      <c r="G32" s="46"/>
      <c r="H32" s="46"/>
      <c r="I32" s="10"/>
      <c r="J32" s="10"/>
      <c r="K32" s="10"/>
      <c r="L32" s="10"/>
      <c r="M32" s="10"/>
      <c r="N32" s="10"/>
      <c r="O32" s="10"/>
      <c r="P32" s="10"/>
      <c r="Q32" s="10"/>
    </row>
    <row r="33" spans="1:17" ht="14.5" hidden="1">
      <c r="A33" s="10"/>
      <c r="B33" s="10"/>
      <c r="C33" s="10"/>
      <c r="D33" s="10"/>
      <c r="E33" s="10"/>
      <c r="F33" s="46"/>
      <c r="G33" s="46"/>
      <c r="H33" s="46"/>
      <c r="I33" s="10"/>
      <c r="J33" s="10"/>
      <c r="K33" s="10"/>
      <c r="L33" s="10"/>
      <c r="M33" s="10"/>
      <c r="N33" s="10"/>
      <c r="O33" s="10"/>
      <c r="P33" s="10"/>
      <c r="Q33" s="10"/>
    </row>
    <row r="34" spans="1:17" ht="14.5" hidden="1">
      <c r="A34" s="10"/>
      <c r="B34" s="10"/>
      <c r="C34" s="10"/>
      <c r="D34" s="10"/>
      <c r="E34" s="10"/>
      <c r="F34" s="46"/>
      <c r="G34" s="46"/>
      <c r="H34" s="46"/>
      <c r="I34" s="10"/>
      <c r="J34" s="10"/>
      <c r="K34" s="10"/>
      <c r="L34" s="10"/>
      <c r="M34" s="10"/>
      <c r="N34" s="10"/>
      <c r="O34" s="10"/>
      <c r="P34" s="10"/>
      <c r="Q34" s="10"/>
    </row>
    <row r="35" spans="1:17" ht="14.5" hidden="1">
      <c r="A35" s="10"/>
      <c r="B35" s="10"/>
      <c r="C35" s="10"/>
      <c r="D35" s="10"/>
      <c r="E35" s="10"/>
      <c r="F35" s="46"/>
      <c r="G35" s="46"/>
      <c r="H35" s="46"/>
      <c r="I35" s="10"/>
      <c r="J35" s="10"/>
      <c r="K35" s="10"/>
      <c r="L35" s="10"/>
      <c r="M35" s="10"/>
      <c r="N35" s="10"/>
      <c r="O35" s="10"/>
      <c r="P35" s="10"/>
      <c r="Q35" s="10"/>
    </row>
    <row r="36" spans="1:17" ht="14.5" hidden="1">
      <c r="A36" s="10"/>
      <c r="B36" s="10"/>
      <c r="C36" s="10"/>
      <c r="D36" s="10"/>
      <c r="E36" s="10"/>
      <c r="F36" s="46"/>
      <c r="G36" s="46"/>
      <c r="H36" s="46"/>
      <c r="I36" s="10"/>
      <c r="J36" s="10"/>
      <c r="K36" s="10"/>
      <c r="L36" s="10"/>
      <c r="M36" s="10"/>
      <c r="N36" s="10"/>
      <c r="O36" s="10"/>
      <c r="P36" s="10"/>
      <c r="Q36" s="10"/>
    </row>
    <row r="37" spans="1:17" ht="14.5" hidden="1">
      <c r="A37" s="10"/>
      <c r="B37" s="10"/>
      <c r="C37" s="10"/>
      <c r="D37" s="10"/>
      <c r="E37" s="10"/>
      <c r="F37" s="46"/>
      <c r="G37" s="46"/>
      <c r="H37" s="46"/>
      <c r="I37" s="10"/>
      <c r="J37" s="10"/>
      <c r="K37" s="10"/>
      <c r="L37" s="10"/>
      <c r="M37" s="10"/>
      <c r="N37" s="10"/>
      <c r="O37" s="10"/>
      <c r="P37" s="10"/>
      <c r="Q37" s="10"/>
    </row>
    <row r="38" spans="1:17" ht="14.5" hidden="1">
      <c r="A38" s="10"/>
      <c r="B38" s="10"/>
      <c r="C38" s="10"/>
      <c r="D38" s="10"/>
      <c r="E38" s="10"/>
      <c r="F38" s="46"/>
      <c r="G38" s="46"/>
      <c r="H38" s="46"/>
      <c r="I38" s="10"/>
      <c r="J38" s="10"/>
      <c r="K38" s="10"/>
      <c r="L38" s="10"/>
      <c r="M38" s="10"/>
      <c r="N38" s="10"/>
      <c r="O38" s="10"/>
      <c r="P38" s="10"/>
      <c r="Q38" s="10"/>
    </row>
    <row r="39" spans="1:17" ht="14.5" hidden="1">
      <c r="A39" s="10"/>
      <c r="B39" s="10"/>
      <c r="C39" s="10"/>
      <c r="D39" s="10"/>
      <c r="E39" s="10"/>
      <c r="F39" s="46"/>
      <c r="G39" s="46"/>
      <c r="H39" s="46"/>
      <c r="I39" s="10"/>
      <c r="J39" s="10"/>
      <c r="K39" s="10"/>
      <c r="L39" s="10"/>
      <c r="M39" s="10"/>
      <c r="N39" s="10"/>
      <c r="O39" s="10"/>
      <c r="P39" s="10"/>
      <c r="Q39" s="10"/>
    </row>
    <row r="40" spans="1:17" ht="14.5" hidden="1">
      <c r="A40" s="10"/>
      <c r="B40" s="10"/>
      <c r="C40" s="10"/>
      <c r="D40" s="10"/>
      <c r="E40" s="10"/>
      <c r="F40" s="46"/>
      <c r="G40" s="46"/>
      <c r="H40" s="46"/>
      <c r="I40" s="10"/>
      <c r="J40" s="10"/>
      <c r="K40" s="10"/>
      <c r="L40" s="10"/>
      <c r="M40" s="10"/>
      <c r="N40" s="10"/>
      <c r="O40" s="10"/>
      <c r="P40" s="10"/>
      <c r="Q40" s="10"/>
    </row>
    <row r="41" spans="1:17" ht="14.5" hidden="1">
      <c r="A41" s="10"/>
      <c r="B41" s="10"/>
      <c r="C41" s="10"/>
      <c r="D41" s="10"/>
      <c r="E41" s="10"/>
      <c r="F41" s="46"/>
      <c r="G41" s="46"/>
      <c r="H41" s="46"/>
      <c r="I41" s="10"/>
      <c r="J41" s="10"/>
      <c r="K41" s="10"/>
      <c r="L41" s="10"/>
      <c r="M41" s="10"/>
      <c r="N41" s="10"/>
      <c r="O41" s="10"/>
      <c r="P41" s="10"/>
      <c r="Q41" s="10"/>
    </row>
    <row r="42" spans="1:17" ht="14.5" hidden="1">
      <c r="A42" s="10"/>
      <c r="B42" s="10"/>
      <c r="C42" s="10"/>
      <c r="D42" s="10"/>
      <c r="E42" s="10"/>
      <c r="F42" s="46"/>
      <c r="G42" s="46"/>
      <c r="H42" s="46"/>
      <c r="I42" s="10"/>
      <c r="J42" s="10"/>
      <c r="K42" s="10"/>
      <c r="L42" s="10"/>
      <c r="M42" s="10"/>
      <c r="N42" s="10"/>
      <c r="O42" s="10"/>
      <c r="P42" s="10"/>
      <c r="Q42" s="10"/>
    </row>
    <row r="43" spans="1:17" ht="14.5" hidden="1">
      <c r="A43" s="10"/>
      <c r="B43" s="10"/>
      <c r="C43" s="10"/>
      <c r="D43" s="10"/>
      <c r="E43" s="10"/>
      <c r="F43" s="46"/>
      <c r="G43" s="46"/>
      <c r="H43" s="46"/>
      <c r="I43" s="10"/>
      <c r="J43" s="10"/>
      <c r="K43" s="10"/>
      <c r="L43" s="10"/>
      <c r="M43" s="10"/>
      <c r="N43" s="10"/>
      <c r="O43" s="10"/>
      <c r="P43" s="10"/>
      <c r="Q43" s="10"/>
    </row>
    <row r="44" spans="1:17" ht="14.5" hidden="1">
      <c r="A44" s="10"/>
      <c r="B44" s="10"/>
      <c r="C44" s="10"/>
      <c r="D44" s="10"/>
      <c r="E44" s="10"/>
      <c r="F44" s="46"/>
      <c r="G44" s="46"/>
      <c r="H44" s="46"/>
      <c r="I44" s="10"/>
      <c r="J44" s="10"/>
      <c r="K44" s="10"/>
      <c r="L44" s="10"/>
      <c r="M44" s="10"/>
      <c r="N44" s="10"/>
      <c r="O44" s="10"/>
      <c r="P44" s="10"/>
      <c r="Q44" s="10"/>
    </row>
    <row r="45" spans="1:17" ht="14.5" hidden="1">
      <c r="A45" s="10"/>
      <c r="B45" s="10"/>
      <c r="C45" s="10"/>
      <c r="D45" s="10"/>
      <c r="E45" s="10"/>
      <c r="F45" s="46"/>
      <c r="G45" s="46"/>
      <c r="H45" s="46"/>
      <c r="I45" s="10"/>
      <c r="J45" s="10"/>
      <c r="K45" s="10"/>
      <c r="L45" s="10"/>
      <c r="M45" s="10"/>
      <c r="N45" s="10"/>
      <c r="O45" s="10"/>
      <c r="P45" s="10"/>
      <c r="Q45" s="10"/>
    </row>
    <row r="46" spans="1:17" ht="14.5" hidden="1">
      <c r="A46" s="10"/>
      <c r="B46" s="10"/>
      <c r="C46" s="10"/>
      <c r="D46" s="10"/>
      <c r="E46" s="10"/>
      <c r="F46" s="46"/>
      <c r="G46" s="46"/>
      <c r="H46" s="46"/>
      <c r="I46" s="10"/>
      <c r="J46" s="10"/>
      <c r="K46" s="10"/>
      <c r="L46" s="10"/>
      <c r="M46" s="10"/>
      <c r="N46" s="10"/>
      <c r="O46" s="10"/>
      <c r="P46" s="10"/>
      <c r="Q46" s="10"/>
    </row>
    <row r="47" spans="1:17" ht="14.5" hidden="1">
      <c r="A47" s="10"/>
      <c r="B47" s="10"/>
      <c r="C47" s="10"/>
      <c r="D47" s="10"/>
      <c r="E47" s="10"/>
      <c r="F47" s="46"/>
      <c r="G47" s="46"/>
      <c r="H47" s="46"/>
      <c r="I47" s="10"/>
      <c r="J47" s="10"/>
      <c r="K47" s="10"/>
      <c r="L47" s="10"/>
      <c r="M47" s="10"/>
      <c r="N47" s="10"/>
      <c r="O47" s="10"/>
      <c r="P47" s="10"/>
      <c r="Q47" s="10"/>
    </row>
    <row r="48" spans="1:17" ht="14.5"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R15" sqref="R15"/>
    </sheetView>
  </sheetViews>
  <sheetFormatPr defaultColWidth="0" defaultRowHeight="15" customHeight="1" zeroHeight="1"/>
  <cols>
    <col min="1" max="3" width="2.54296875" customWidth="1"/>
    <col min="4" max="4" width="9.1796875" customWidth="1"/>
    <col min="5" max="5" width="15.453125" customWidth="1"/>
    <col min="6" max="6" width="11.26953125" bestFit="1" customWidth="1"/>
    <col min="7" max="7" width="9.1796875" customWidth="1"/>
    <col min="8" max="8" width="11.1796875" bestFit="1" customWidth="1"/>
    <col min="9" max="10" width="9.1796875" customWidth="1"/>
    <col min="11" max="11" width="11" bestFit="1" customWidth="1"/>
    <col min="12" max="13" width="12.26953125" bestFit="1" customWidth="1"/>
    <col min="14" max="15" width="9.1796875" customWidth="1"/>
    <col min="16" max="16" width="13" bestFit="1" customWidth="1"/>
    <col min="17" max="17" width="12.453125" customWidth="1"/>
    <col min="18" max="18" width="3.26953125" style="24" customWidth="1"/>
    <col min="19" max="33" width="0" style="10" hidden="1" customWidth="1"/>
    <col min="34" max="16384" width="9.1796875" hidden="1"/>
  </cols>
  <sheetData>
    <row r="1" spans="1:33" ht="14.5">
      <c r="A1" s="10"/>
      <c r="B1" s="10"/>
      <c r="C1" s="10"/>
      <c r="D1" s="10"/>
      <c r="E1" s="10"/>
      <c r="F1" s="10"/>
      <c r="G1" s="10"/>
      <c r="H1" s="10"/>
      <c r="I1" s="10"/>
      <c r="J1" s="10"/>
      <c r="K1" s="10"/>
      <c r="L1" s="10"/>
      <c r="M1" s="10"/>
      <c r="N1" s="10"/>
      <c r="O1" s="10"/>
      <c r="P1" s="10"/>
      <c r="Q1" s="10"/>
      <c r="R1" s="10"/>
    </row>
    <row r="2" spans="1:33" ht="18.5" thickBot="1">
      <c r="A2" s="10"/>
      <c r="B2" s="9" t="s">
        <v>9</v>
      </c>
      <c r="C2" s="28"/>
      <c r="D2" s="28"/>
      <c r="E2" s="28"/>
      <c r="F2" s="28"/>
      <c r="G2" s="28"/>
      <c r="H2" s="28"/>
      <c r="I2" s="28"/>
      <c r="J2" s="28"/>
      <c r="K2" s="28"/>
      <c r="L2" s="28"/>
      <c r="M2" s="28"/>
      <c r="N2" s="28"/>
      <c r="O2" s="28"/>
      <c r="P2" s="28"/>
      <c r="Q2" s="28"/>
      <c r="R2" s="10"/>
    </row>
    <row r="3" spans="1:33" ht="14.5">
      <c r="A3" s="11"/>
      <c r="B3" s="12"/>
      <c r="C3" s="29"/>
      <c r="D3" s="29"/>
      <c r="E3" s="29"/>
      <c r="F3" s="29"/>
      <c r="G3" s="29"/>
      <c r="H3" s="29"/>
      <c r="I3" s="29"/>
      <c r="J3" s="29"/>
      <c r="K3" s="29"/>
      <c r="L3" s="29"/>
      <c r="M3" s="29"/>
      <c r="N3" s="29"/>
      <c r="O3" s="29"/>
      <c r="P3" s="29"/>
      <c r="Q3" s="77">
        <v>44550</v>
      </c>
      <c r="R3" s="10"/>
    </row>
    <row r="4" spans="1:33" ht="16">
      <c r="A4" s="11"/>
      <c r="B4" s="13" t="s">
        <v>10</v>
      </c>
      <c r="C4" s="30"/>
      <c r="D4" s="29"/>
      <c r="E4" s="64" t="s">
        <v>20</v>
      </c>
      <c r="F4" s="29"/>
      <c r="G4" s="29"/>
      <c r="H4" s="29"/>
      <c r="I4" s="29"/>
      <c r="J4" s="29"/>
      <c r="K4" s="29"/>
      <c r="L4" s="29"/>
      <c r="M4" s="29"/>
      <c r="N4" s="29"/>
      <c r="O4" s="29"/>
      <c r="P4" s="29"/>
      <c r="Q4" s="29"/>
      <c r="R4" s="10"/>
    </row>
    <row r="5" spans="1:33" ht="14.5">
      <c r="A5" s="11"/>
      <c r="B5" s="12"/>
      <c r="C5" s="29"/>
      <c r="D5" s="29"/>
      <c r="E5" s="29"/>
      <c r="F5" s="29"/>
      <c r="G5" s="29"/>
      <c r="H5" s="29"/>
      <c r="I5" s="29"/>
      <c r="J5" s="29"/>
      <c r="K5" s="29"/>
      <c r="L5" s="29"/>
      <c r="M5" s="29"/>
      <c r="N5" s="29"/>
      <c r="O5" s="29"/>
      <c r="P5" s="29"/>
      <c r="Q5" s="29"/>
    </row>
    <row r="6" spans="1:33" s="23" customFormat="1" ht="14.5">
      <c r="A6" s="11"/>
      <c r="B6"/>
      <c r="C6" s="31" t="s">
        <v>10</v>
      </c>
      <c r="D6" s="32"/>
      <c r="E6" s="32"/>
      <c r="F6" s="78" t="s">
        <v>21</v>
      </c>
      <c r="G6" s="79"/>
      <c r="H6" s="79"/>
      <c r="I6" s="80"/>
      <c r="J6" s="81"/>
      <c r="K6" s="78" t="s">
        <v>22</v>
      </c>
      <c r="L6" s="79"/>
      <c r="M6" s="79"/>
      <c r="N6" s="80"/>
      <c r="O6" s="81"/>
      <c r="P6" s="82" t="s">
        <v>17</v>
      </c>
      <c r="Q6" s="83"/>
      <c r="R6" s="24"/>
      <c r="S6" s="22"/>
      <c r="T6" s="22"/>
      <c r="U6" s="22"/>
      <c r="V6" s="22"/>
      <c r="W6" s="22"/>
      <c r="X6" s="22"/>
      <c r="Y6" s="22"/>
      <c r="Z6" s="22"/>
      <c r="AA6" s="22"/>
      <c r="AB6" s="22"/>
      <c r="AC6" s="22"/>
      <c r="AD6" s="22"/>
      <c r="AE6" s="22"/>
      <c r="AF6" s="22"/>
      <c r="AG6" s="22"/>
    </row>
    <row r="7" spans="1:33" s="25" customFormat="1" ht="14.5">
      <c r="A7" s="11"/>
      <c r="B7" s="21"/>
      <c r="C7" s="33"/>
      <c r="D7" s="34"/>
      <c r="E7" s="34"/>
      <c r="F7" s="33"/>
      <c r="G7" s="34"/>
      <c r="H7" s="34"/>
      <c r="I7" s="34"/>
      <c r="J7" s="62"/>
      <c r="K7" s="33"/>
      <c r="L7" s="34"/>
      <c r="M7" s="34"/>
      <c r="N7" s="34"/>
      <c r="O7" s="62"/>
      <c r="P7" s="34"/>
      <c r="Q7" s="34"/>
      <c r="R7" s="24"/>
      <c r="S7" s="24"/>
      <c r="T7" s="24"/>
      <c r="U7" s="24"/>
      <c r="V7" s="24"/>
      <c r="W7" s="24"/>
      <c r="X7" s="24"/>
      <c r="Y7" s="24"/>
      <c r="Z7" s="24"/>
      <c r="AA7" s="24"/>
      <c r="AB7" s="24"/>
      <c r="AC7" s="24"/>
      <c r="AD7" s="24"/>
      <c r="AE7" s="24"/>
      <c r="AF7" s="24"/>
      <c r="AG7" s="24"/>
    </row>
    <row r="8" spans="1:33" s="60" customFormat="1" ht="20">
      <c r="A8" s="53"/>
      <c r="B8" s="54"/>
      <c r="C8" s="65" t="s">
        <v>29</v>
      </c>
      <c r="D8" s="55"/>
      <c r="E8" s="56"/>
      <c r="F8" s="61">
        <v>2021</v>
      </c>
      <c r="G8" s="57">
        <v>2020</v>
      </c>
      <c r="H8" s="57">
        <v>2019</v>
      </c>
      <c r="I8" s="58" t="s">
        <v>12</v>
      </c>
      <c r="J8" s="63" t="s">
        <v>11</v>
      </c>
      <c r="K8" s="61">
        <v>2021</v>
      </c>
      <c r="L8" s="57">
        <v>2020</v>
      </c>
      <c r="M8" s="57">
        <v>2019</v>
      </c>
      <c r="N8" s="58" t="s">
        <v>12</v>
      </c>
      <c r="O8" s="63" t="s">
        <v>11</v>
      </c>
      <c r="P8" s="57">
        <v>2020</v>
      </c>
      <c r="Q8" s="57">
        <v>2019</v>
      </c>
      <c r="R8" s="59"/>
      <c r="S8" s="59"/>
      <c r="T8" s="59"/>
      <c r="U8" s="59"/>
      <c r="V8" s="59"/>
      <c r="W8" s="59"/>
      <c r="X8" s="59"/>
      <c r="Y8" s="59"/>
      <c r="Z8" s="59"/>
      <c r="AA8" s="59"/>
      <c r="AB8" s="59"/>
      <c r="AC8" s="59"/>
      <c r="AD8" s="59"/>
      <c r="AE8" s="59"/>
      <c r="AF8" s="59"/>
      <c r="AG8" s="59"/>
    </row>
    <row r="9" spans="1:33" s="25" customFormat="1" ht="14.5">
      <c r="A9" s="11"/>
      <c r="B9" s="14"/>
      <c r="C9" s="35" t="s">
        <v>3</v>
      </c>
      <c r="D9" s="36"/>
      <c r="E9" s="37"/>
      <c r="F9" s="36"/>
      <c r="G9" s="36"/>
      <c r="H9" s="36"/>
      <c r="I9" s="36"/>
      <c r="J9" s="37"/>
      <c r="K9" s="36"/>
      <c r="L9" s="36"/>
      <c r="M9" s="36"/>
      <c r="N9" s="36"/>
      <c r="O9" s="37"/>
      <c r="P9" s="36"/>
      <c r="Q9" s="36"/>
      <c r="R9" s="24"/>
      <c r="S9" s="24"/>
      <c r="T9" s="24"/>
      <c r="U9" s="24"/>
      <c r="V9" s="24"/>
      <c r="W9" s="24"/>
      <c r="X9" s="24"/>
      <c r="Y9" s="24"/>
      <c r="Z9" s="24"/>
      <c r="AA9" s="24"/>
      <c r="AB9" s="24"/>
      <c r="AC9" s="24"/>
      <c r="AD9" s="24"/>
      <c r="AE9" s="24"/>
      <c r="AF9" s="24"/>
      <c r="AG9" s="24"/>
    </row>
    <row r="10" spans="1:33" s="25" customFormat="1" ht="14.5">
      <c r="A10" s="11"/>
      <c r="B10" s="14"/>
      <c r="C10" s="38"/>
      <c r="D10" s="36" t="s">
        <v>25</v>
      </c>
      <c r="E10" s="37"/>
      <c r="F10" s="74">
        <v>3</v>
      </c>
      <c r="G10" s="74">
        <v>0</v>
      </c>
      <c r="H10" s="74">
        <v>3</v>
      </c>
      <c r="I10" s="70" t="str">
        <f>IFERROR(F10/G10-1,"n/a")</f>
        <v>n/a</v>
      </c>
      <c r="J10" s="66">
        <f>F10/H10-1</f>
        <v>0</v>
      </c>
      <c r="K10" s="74">
        <v>16</v>
      </c>
      <c r="L10" s="74">
        <v>145</v>
      </c>
      <c r="M10" s="74">
        <v>253</v>
      </c>
      <c r="N10" s="70">
        <f>K10/L10-1</f>
        <v>-0.8896551724137931</v>
      </c>
      <c r="O10" s="66">
        <f>K10/M10-1</f>
        <v>-0.93675889328063244</v>
      </c>
      <c r="P10" s="76">
        <v>145</v>
      </c>
      <c r="Q10" s="76">
        <v>386</v>
      </c>
      <c r="R10" s="24"/>
      <c r="S10" s="24"/>
      <c r="T10" s="24"/>
      <c r="U10" s="24"/>
      <c r="V10" s="24"/>
      <c r="W10" s="24"/>
      <c r="X10" s="24"/>
      <c r="Y10" s="24"/>
      <c r="Z10" s="24"/>
      <c r="AA10" s="24"/>
      <c r="AB10" s="24"/>
      <c r="AC10" s="24"/>
      <c r="AD10" s="24"/>
      <c r="AE10" s="24"/>
      <c r="AF10" s="24"/>
      <c r="AG10" s="24"/>
    </row>
    <row r="11" spans="1:33" s="25" customFormat="1" ht="14.5">
      <c r="A11" s="11"/>
      <c r="B11" s="14"/>
      <c r="C11" s="38"/>
      <c r="D11" s="36" t="s">
        <v>26</v>
      </c>
      <c r="E11" s="37"/>
      <c r="F11" s="74">
        <v>1618</v>
      </c>
      <c r="G11" s="74">
        <v>0</v>
      </c>
      <c r="H11" s="74">
        <v>11148</v>
      </c>
      <c r="I11" s="70" t="str">
        <f t="shared" ref="I11:I26" si="0">IFERROR(F11/G11-1,"n/a")</f>
        <v>n/a</v>
      </c>
      <c r="J11" s="66">
        <f>F11/H11-1</f>
        <v>-0.8548618586293506</v>
      </c>
      <c r="K11" s="74">
        <v>4201</v>
      </c>
      <c r="L11" s="74">
        <v>258885</v>
      </c>
      <c r="M11" s="74">
        <v>492279</v>
      </c>
      <c r="N11" s="70">
        <f>K11/L11-1</f>
        <v>-0.98377271761592988</v>
      </c>
      <c r="O11" s="66">
        <f>K11/M11-1</f>
        <v>-0.99146622139071539</v>
      </c>
      <c r="P11" s="76">
        <v>258885</v>
      </c>
      <c r="Q11" s="76">
        <v>733296</v>
      </c>
      <c r="R11" s="24"/>
      <c r="S11" s="24"/>
      <c r="T11" s="24"/>
      <c r="U11" s="24"/>
      <c r="V11" s="24"/>
      <c r="W11" s="24"/>
      <c r="X11" s="24"/>
      <c r="Y11" s="24"/>
      <c r="Z11" s="24"/>
      <c r="AA11" s="24"/>
      <c r="AB11" s="24"/>
      <c r="AC11" s="24"/>
      <c r="AD11" s="24"/>
      <c r="AE11" s="24"/>
      <c r="AF11" s="24"/>
      <c r="AG11" s="24"/>
    </row>
    <row r="12" spans="1:33" s="25" customFormat="1" ht="14.5">
      <c r="A12" s="11"/>
      <c r="B12" s="14"/>
      <c r="C12" s="35" t="s">
        <v>6</v>
      </c>
      <c r="D12" s="36"/>
      <c r="E12" s="37"/>
      <c r="F12" s="50"/>
      <c r="G12" s="50"/>
      <c r="H12" s="50"/>
      <c r="I12" s="70"/>
      <c r="J12" s="67"/>
      <c r="K12" s="48"/>
      <c r="L12" s="48"/>
      <c r="M12" s="48"/>
      <c r="N12" s="71"/>
      <c r="O12" s="67"/>
      <c r="P12" s="49"/>
      <c r="Q12" s="49"/>
      <c r="R12" s="24"/>
      <c r="S12" s="24"/>
      <c r="T12" s="24"/>
      <c r="U12" s="24"/>
      <c r="V12" s="24"/>
      <c r="W12" s="24"/>
      <c r="X12" s="24"/>
      <c r="Y12" s="24"/>
      <c r="Z12" s="24"/>
      <c r="AA12" s="24"/>
      <c r="AB12" s="24"/>
      <c r="AC12" s="24"/>
      <c r="AD12" s="24"/>
      <c r="AE12" s="24"/>
      <c r="AF12" s="24"/>
      <c r="AG12" s="24"/>
    </row>
    <row r="13" spans="1:33" s="25" customFormat="1" ht="14.5">
      <c r="A13" s="11"/>
      <c r="B13" s="14"/>
      <c r="C13" s="38"/>
      <c r="D13" s="36" t="s">
        <v>25</v>
      </c>
      <c r="E13" s="37"/>
      <c r="F13" s="74">
        <v>46</v>
      </c>
      <c r="G13" s="74">
        <v>0</v>
      </c>
      <c r="H13" s="74">
        <v>86</v>
      </c>
      <c r="I13" s="70" t="str">
        <f t="shared" si="0"/>
        <v>n/a</v>
      </c>
      <c r="J13" s="66">
        <f>F13/H13-1</f>
        <v>-0.46511627906976749</v>
      </c>
      <c r="K13" s="74">
        <v>84</v>
      </c>
      <c r="L13" s="74">
        <v>43</v>
      </c>
      <c r="M13" s="74">
        <v>585</v>
      </c>
      <c r="N13" s="70">
        <f>K13/L13-1</f>
        <v>0.95348837209302317</v>
      </c>
      <c r="O13" s="66">
        <f>K13/M13-1</f>
        <v>-0.85641025641025648</v>
      </c>
      <c r="P13" s="76">
        <v>43</v>
      </c>
      <c r="Q13" s="76">
        <v>827</v>
      </c>
      <c r="R13" s="24"/>
      <c r="S13" s="24"/>
      <c r="T13" s="24"/>
      <c r="U13" s="24"/>
      <c r="V13" s="24"/>
      <c r="W13" s="24"/>
      <c r="X13" s="24"/>
      <c r="Y13" s="24"/>
      <c r="Z13" s="24"/>
      <c r="AA13" s="24"/>
      <c r="AB13" s="24"/>
      <c r="AC13" s="24"/>
      <c r="AD13" s="24"/>
      <c r="AE13" s="24"/>
      <c r="AF13" s="24"/>
      <c r="AG13" s="24"/>
    </row>
    <row r="14" spans="1:33" s="25" customFormat="1" ht="14.5">
      <c r="A14" s="11"/>
      <c r="B14" s="14"/>
      <c r="C14" s="38"/>
      <c r="D14" s="36" t="s">
        <v>26</v>
      </c>
      <c r="E14" s="37"/>
      <c r="F14" s="74">
        <v>89719</v>
      </c>
      <c r="G14" s="74">
        <v>0</v>
      </c>
      <c r="H14" s="74">
        <v>304036</v>
      </c>
      <c r="I14" s="70" t="str">
        <f t="shared" si="0"/>
        <v>n/a</v>
      </c>
      <c r="J14" s="66">
        <f>F14/H14-1</f>
        <v>-0.70490665579076162</v>
      </c>
      <c r="K14" s="74">
        <v>167883</v>
      </c>
      <c r="L14" s="74">
        <v>140552</v>
      </c>
      <c r="M14" s="74">
        <v>1897444</v>
      </c>
      <c r="N14" s="70">
        <f>K14/L14-1</f>
        <v>0.19445472138425646</v>
      </c>
      <c r="O14" s="66">
        <f>K14/M14-1</f>
        <v>-0.91152149944873206</v>
      </c>
      <c r="P14" s="76">
        <v>146557</v>
      </c>
      <c r="Q14" s="76">
        <v>2552942</v>
      </c>
      <c r="R14" s="24"/>
      <c r="S14" s="24"/>
      <c r="T14" s="24"/>
      <c r="U14" s="24"/>
      <c r="V14" s="24"/>
      <c r="W14" s="24"/>
      <c r="X14" s="24"/>
      <c r="Y14" s="24"/>
      <c r="Z14" s="24"/>
      <c r="AA14" s="24"/>
      <c r="AB14" s="24"/>
      <c r="AC14" s="24"/>
      <c r="AD14" s="24"/>
      <c r="AE14" s="24"/>
      <c r="AF14" s="24"/>
      <c r="AG14" s="24"/>
    </row>
    <row r="15" spans="1:33" s="25" customFormat="1" ht="14.5">
      <c r="A15" s="11"/>
      <c r="B15" s="14"/>
      <c r="C15" s="35" t="s">
        <v>4</v>
      </c>
      <c r="D15" s="36"/>
      <c r="E15" s="37"/>
      <c r="F15" s="48"/>
      <c r="G15" s="48"/>
      <c r="H15" s="48"/>
      <c r="I15" s="70"/>
      <c r="J15" s="66"/>
      <c r="K15" s="48"/>
      <c r="L15" s="48"/>
      <c r="M15" s="48"/>
      <c r="N15" s="70"/>
      <c r="O15" s="66"/>
      <c r="P15" s="49"/>
      <c r="Q15" s="49"/>
      <c r="R15" s="24"/>
      <c r="S15" s="24"/>
      <c r="T15" s="24"/>
      <c r="U15" s="24"/>
      <c r="V15" s="24"/>
      <c r="W15" s="24"/>
      <c r="X15" s="24"/>
      <c r="Y15" s="24"/>
      <c r="Z15" s="24"/>
      <c r="AA15" s="24"/>
      <c r="AB15" s="24"/>
      <c r="AC15" s="24"/>
      <c r="AD15" s="24"/>
      <c r="AE15" s="24"/>
      <c r="AF15" s="24"/>
      <c r="AG15" s="24"/>
    </row>
    <row r="16" spans="1:33" s="25" customFormat="1" ht="14.5">
      <c r="A16" s="11"/>
      <c r="B16" s="14"/>
      <c r="C16" s="38"/>
      <c r="D16" s="36" t="s">
        <v>25</v>
      </c>
      <c r="E16" s="37"/>
      <c r="F16" s="74">
        <v>2</v>
      </c>
      <c r="G16" s="74">
        <v>0</v>
      </c>
      <c r="H16" s="74">
        <v>23</v>
      </c>
      <c r="I16" s="70" t="str">
        <f t="shared" si="0"/>
        <v>n/a</v>
      </c>
      <c r="J16" s="66">
        <f>F16/H16-1</f>
        <v>-0.91304347826086962</v>
      </c>
      <c r="K16" s="74">
        <v>2</v>
      </c>
      <c r="L16" s="74">
        <v>4</v>
      </c>
      <c r="M16" s="74">
        <v>151</v>
      </c>
      <c r="N16" s="70">
        <f>K16/L16-1</f>
        <v>-0.5</v>
      </c>
      <c r="O16" s="66">
        <f>K16/M16-1</f>
        <v>-0.98675496688741726</v>
      </c>
      <c r="P16" s="76">
        <v>4</v>
      </c>
      <c r="Q16" s="76">
        <v>191</v>
      </c>
      <c r="R16" s="24"/>
      <c r="S16" s="24"/>
      <c r="T16" s="24"/>
      <c r="U16" s="24"/>
      <c r="V16" s="24"/>
      <c r="W16" s="24"/>
      <c r="X16" s="24"/>
      <c r="Y16" s="24"/>
      <c r="Z16" s="24"/>
      <c r="AA16" s="24"/>
      <c r="AB16" s="24"/>
      <c r="AC16" s="24"/>
      <c r="AD16" s="24"/>
      <c r="AE16" s="24"/>
      <c r="AF16" s="24"/>
      <c r="AG16" s="24"/>
    </row>
    <row r="17" spans="1:33" s="25" customFormat="1" ht="14.5">
      <c r="A17" s="11"/>
      <c r="B17" s="14"/>
      <c r="C17" s="38"/>
      <c r="D17" s="36" t="s">
        <v>26</v>
      </c>
      <c r="E17" s="37"/>
      <c r="F17" s="74">
        <f>424</f>
        <v>424</v>
      </c>
      <c r="G17" s="74">
        <v>0</v>
      </c>
      <c r="H17" s="74">
        <v>35836</v>
      </c>
      <c r="I17" s="70" t="str">
        <f t="shared" si="0"/>
        <v>n/a</v>
      </c>
      <c r="J17" s="66">
        <f>F17/H17-1</f>
        <v>-0.98816832235740593</v>
      </c>
      <c r="K17" s="74">
        <f>424+0</f>
        <v>424</v>
      </c>
      <c r="L17" s="74">
        <v>1753</v>
      </c>
      <c r="M17" s="74">
        <v>203390</v>
      </c>
      <c r="N17" s="70">
        <f>K17/L17-1</f>
        <v>-0.75812892184826008</v>
      </c>
      <c r="O17" s="66">
        <f>K17/M17-1</f>
        <v>-0.99791533507055408</v>
      </c>
      <c r="P17" s="76">
        <v>1753</v>
      </c>
      <c r="Q17" s="76">
        <v>254421</v>
      </c>
      <c r="R17" s="24"/>
      <c r="S17" s="24"/>
      <c r="T17" s="24"/>
      <c r="U17" s="24"/>
      <c r="V17" s="24"/>
      <c r="W17" s="24"/>
      <c r="X17" s="24"/>
      <c r="Y17" s="24"/>
      <c r="Z17" s="24"/>
      <c r="AA17" s="24"/>
      <c r="AB17" s="24"/>
      <c r="AC17" s="24"/>
      <c r="AD17" s="24"/>
      <c r="AE17" s="24"/>
      <c r="AF17" s="24"/>
      <c r="AG17" s="24"/>
    </row>
    <row r="18" spans="1:33" s="25" customFormat="1" ht="14.5">
      <c r="A18" s="11"/>
      <c r="B18" s="14"/>
      <c r="C18" s="35" t="s">
        <v>2</v>
      </c>
      <c r="D18" s="36"/>
      <c r="E18" s="39"/>
      <c r="F18" s="48"/>
      <c r="G18" s="48"/>
      <c r="H18" s="48"/>
      <c r="I18" s="70"/>
      <c r="J18" s="66"/>
      <c r="K18" s="48"/>
      <c r="L18" s="48"/>
      <c r="M18" s="48"/>
      <c r="N18" s="70"/>
      <c r="O18" s="66"/>
      <c r="P18" s="49"/>
      <c r="Q18" s="49"/>
      <c r="R18" s="24"/>
      <c r="S18" s="24"/>
      <c r="T18" s="24"/>
      <c r="U18" s="24"/>
      <c r="V18" s="24"/>
      <c r="W18" s="24"/>
      <c r="X18" s="24"/>
      <c r="Y18" s="24"/>
      <c r="Z18" s="24"/>
      <c r="AA18" s="24"/>
      <c r="AB18" s="24"/>
      <c r="AC18" s="24"/>
      <c r="AD18" s="24"/>
      <c r="AE18" s="24"/>
      <c r="AF18" s="24"/>
      <c r="AG18" s="24"/>
    </row>
    <row r="19" spans="1:33" s="25" customFormat="1" ht="14.5">
      <c r="A19" s="11"/>
      <c r="B19" s="14"/>
      <c r="C19" s="38"/>
      <c r="D19" s="36" t="s">
        <v>25</v>
      </c>
      <c r="E19" s="39"/>
      <c r="F19" s="74">
        <v>57</v>
      </c>
      <c r="G19" s="74">
        <v>0</v>
      </c>
      <c r="H19" s="74">
        <v>76</v>
      </c>
      <c r="I19" s="70" t="str">
        <f t="shared" si="0"/>
        <v>n/a</v>
      </c>
      <c r="J19" s="66">
        <f>F19/H19-1</f>
        <v>-0.25</v>
      </c>
      <c r="K19" s="74">
        <v>130</v>
      </c>
      <c r="L19" s="74">
        <v>406</v>
      </c>
      <c r="M19" s="74">
        <v>856</v>
      </c>
      <c r="N19" s="70">
        <f>K19/L19-1</f>
        <v>-0.67980295566502469</v>
      </c>
      <c r="O19" s="66">
        <f>K19/M19-1</f>
        <v>-0.84813084112149539</v>
      </c>
      <c r="P19" s="76">
        <v>406</v>
      </c>
      <c r="Q19" s="76">
        <v>1205</v>
      </c>
      <c r="R19" s="24"/>
      <c r="S19" s="24"/>
      <c r="T19" s="24"/>
      <c r="U19" s="24"/>
      <c r="V19" s="24"/>
      <c r="W19" s="24"/>
      <c r="X19" s="24"/>
      <c r="Y19" s="24"/>
      <c r="Z19" s="24"/>
      <c r="AA19" s="24"/>
      <c r="AB19" s="24"/>
      <c r="AC19" s="24"/>
      <c r="AD19" s="24"/>
      <c r="AE19" s="24"/>
      <c r="AF19" s="24"/>
      <c r="AG19" s="24"/>
    </row>
    <row r="20" spans="1:33" s="25" customFormat="1" ht="14.5">
      <c r="A20" s="11"/>
      <c r="B20" s="14"/>
      <c r="C20" s="38"/>
      <c r="D20" s="36" t="s">
        <v>26</v>
      </c>
      <c r="E20" s="37"/>
      <c r="F20" s="74">
        <v>81777</v>
      </c>
      <c r="G20" s="74">
        <v>0</v>
      </c>
      <c r="H20" s="74">
        <v>223305</v>
      </c>
      <c r="I20" s="70" t="str">
        <f t="shared" si="0"/>
        <v>n/a</v>
      </c>
      <c r="J20" s="66">
        <f>F20/H20-1</f>
        <v>-0.63378786861019676</v>
      </c>
      <c r="K20" s="74">
        <v>181810</v>
      </c>
      <c r="L20" s="74">
        <v>833999</v>
      </c>
      <c r="M20" s="74">
        <v>2872542</v>
      </c>
      <c r="N20" s="70">
        <f>K20/L20-1</f>
        <v>-0.7820021366932095</v>
      </c>
      <c r="O20" s="66">
        <f>K20/M20-1</f>
        <v>-0.93670762690327936</v>
      </c>
      <c r="P20" s="76">
        <v>833999</v>
      </c>
      <c r="Q20" s="76">
        <v>3859183</v>
      </c>
      <c r="R20" s="24"/>
      <c r="S20" s="24"/>
      <c r="T20" s="24"/>
      <c r="U20" s="24"/>
      <c r="V20" s="24"/>
      <c r="W20" s="24"/>
      <c r="X20" s="24"/>
      <c r="Y20" s="24"/>
      <c r="Z20" s="24"/>
      <c r="AA20" s="24"/>
      <c r="AB20" s="24"/>
      <c r="AC20" s="24"/>
      <c r="AD20" s="24"/>
      <c r="AE20" s="24"/>
      <c r="AF20" s="24"/>
      <c r="AG20" s="24"/>
    </row>
    <row r="21" spans="1:33" s="25" customFormat="1" ht="14.5">
      <c r="A21" s="11"/>
      <c r="B21" s="14"/>
      <c r="C21" s="35" t="s">
        <v>5</v>
      </c>
      <c r="D21" s="36"/>
      <c r="E21" s="37"/>
      <c r="F21" s="48"/>
      <c r="G21" s="48"/>
      <c r="H21" s="48"/>
      <c r="I21" s="70"/>
      <c r="J21" s="66"/>
      <c r="K21" s="48"/>
      <c r="L21" s="48"/>
      <c r="M21" s="48"/>
      <c r="N21" s="70"/>
      <c r="O21" s="66"/>
      <c r="P21" s="49"/>
      <c r="Q21" s="49"/>
      <c r="R21" s="24"/>
      <c r="S21" s="24"/>
      <c r="T21" s="24"/>
      <c r="U21" s="24"/>
      <c r="V21" s="24"/>
      <c r="W21" s="24"/>
      <c r="X21" s="24"/>
      <c r="Y21" s="24"/>
      <c r="Z21" s="24"/>
      <c r="AA21" s="24"/>
      <c r="AB21" s="24"/>
      <c r="AC21" s="24"/>
      <c r="AD21" s="24"/>
      <c r="AE21" s="24"/>
      <c r="AF21" s="24"/>
      <c r="AG21" s="24"/>
    </row>
    <row r="22" spans="1:33" s="25" customFormat="1" ht="14.5">
      <c r="A22" s="11"/>
      <c r="B22" s="14"/>
      <c r="C22" s="38"/>
      <c r="D22" s="36" t="s">
        <v>25</v>
      </c>
      <c r="E22" s="37"/>
      <c r="F22" s="74">
        <v>17</v>
      </c>
      <c r="G22" s="74">
        <v>5</v>
      </c>
      <c r="H22" s="74">
        <v>40</v>
      </c>
      <c r="I22" s="70">
        <f t="shared" si="0"/>
        <v>2.4</v>
      </c>
      <c r="J22" s="66">
        <f>F22/H22-1</f>
        <v>-0.57499999999999996</v>
      </c>
      <c r="K22" s="74">
        <v>71</v>
      </c>
      <c r="L22" s="74">
        <v>16</v>
      </c>
      <c r="M22" s="74">
        <v>244</v>
      </c>
      <c r="N22" s="70">
        <f>K22/L22-1</f>
        <v>3.4375</v>
      </c>
      <c r="O22" s="66">
        <f>K22/M22-1</f>
        <v>-0.70901639344262302</v>
      </c>
      <c r="P22" s="76">
        <v>32</v>
      </c>
      <c r="Q22" s="76">
        <v>372</v>
      </c>
      <c r="R22" s="24"/>
      <c r="S22" s="24"/>
      <c r="T22" s="24"/>
      <c r="U22" s="24"/>
      <c r="V22" s="24"/>
      <c r="W22" s="24"/>
      <c r="X22" s="24"/>
      <c r="Y22" s="24"/>
      <c r="Z22" s="24"/>
      <c r="AA22" s="24"/>
      <c r="AB22" s="24"/>
      <c r="AC22" s="24"/>
      <c r="AD22" s="24"/>
      <c r="AE22" s="24"/>
      <c r="AF22" s="24"/>
      <c r="AG22" s="24"/>
    </row>
    <row r="23" spans="1:33" s="25" customFormat="1" ht="14.5">
      <c r="A23" s="11"/>
      <c r="B23" s="14"/>
      <c r="C23" s="38"/>
      <c r="D23" s="36" t="s">
        <v>26</v>
      </c>
      <c r="E23" s="37"/>
      <c r="F23" s="74">
        <v>31465</v>
      </c>
      <c r="G23" s="74">
        <v>4538</v>
      </c>
      <c r="H23" s="74">
        <v>102143</v>
      </c>
      <c r="I23" s="70">
        <f t="shared" si="0"/>
        <v>5.9336712208021156</v>
      </c>
      <c r="J23" s="66">
        <f>F23/H23-1</f>
        <v>-0.69195147978814009</v>
      </c>
      <c r="K23" s="74">
        <v>101015</v>
      </c>
      <c r="L23" s="74">
        <v>47300</v>
      </c>
      <c r="M23" s="74">
        <v>688183</v>
      </c>
      <c r="N23" s="70">
        <f>K23/L23-1</f>
        <v>1.1356236786469345</v>
      </c>
      <c r="O23" s="66">
        <f>K23/M23-1</f>
        <v>-0.8532149152187718</v>
      </c>
      <c r="P23" s="76">
        <v>59180</v>
      </c>
      <c r="Q23" s="76">
        <v>902015</v>
      </c>
      <c r="R23" s="24"/>
      <c r="S23" s="24"/>
      <c r="T23" s="24"/>
      <c r="U23" s="24"/>
      <c r="V23" s="24"/>
      <c r="W23" s="24"/>
      <c r="X23" s="24"/>
      <c r="Y23" s="24"/>
      <c r="Z23" s="24"/>
      <c r="AA23" s="24"/>
      <c r="AB23" s="24"/>
      <c r="AC23" s="24"/>
      <c r="AD23" s="24"/>
      <c r="AE23" s="24"/>
      <c r="AF23" s="24"/>
      <c r="AG23" s="24"/>
    </row>
    <row r="24" spans="1:33" s="25" customFormat="1" ht="14.5">
      <c r="A24" s="11"/>
      <c r="B24" s="14"/>
      <c r="C24" s="35" t="s">
        <v>23</v>
      </c>
      <c r="D24" s="36"/>
      <c r="E24" s="37"/>
      <c r="F24" s="48"/>
      <c r="G24" s="48"/>
      <c r="H24" s="48"/>
      <c r="I24" s="70"/>
      <c r="J24" s="66"/>
      <c r="K24" s="48"/>
      <c r="L24" s="48"/>
      <c r="M24" s="48"/>
      <c r="N24" s="70"/>
      <c r="O24" s="66"/>
      <c r="P24" s="49"/>
      <c r="Q24" s="49"/>
      <c r="R24" s="24"/>
      <c r="S24" s="24"/>
      <c r="T24" s="24"/>
      <c r="U24" s="24"/>
      <c r="V24" s="24"/>
      <c r="W24" s="24"/>
      <c r="X24" s="24"/>
      <c r="Y24" s="24"/>
      <c r="Z24" s="24"/>
      <c r="AA24" s="24"/>
      <c r="AB24" s="24"/>
      <c r="AC24" s="24"/>
      <c r="AD24" s="24"/>
      <c r="AE24" s="24"/>
      <c r="AF24" s="24"/>
      <c r="AG24" s="24"/>
    </row>
    <row r="25" spans="1:33" s="25" customFormat="1" ht="14.5">
      <c r="A25" s="15"/>
      <c r="B25" s="14"/>
      <c r="C25" s="38"/>
      <c r="D25" s="36" t="s">
        <v>25</v>
      </c>
      <c r="E25" s="37"/>
      <c r="F25" s="74">
        <v>23</v>
      </c>
      <c r="G25" s="74">
        <v>7</v>
      </c>
      <c r="H25" s="74">
        <v>33</v>
      </c>
      <c r="I25" s="70">
        <f t="shared" si="0"/>
        <v>2.2857142857142856</v>
      </c>
      <c r="J25" s="66">
        <f>F25/H25-1</f>
        <v>-0.30303030303030298</v>
      </c>
      <c r="K25" s="74">
        <v>76</v>
      </c>
      <c r="L25" s="74">
        <v>12</v>
      </c>
      <c r="M25" s="74">
        <v>193</v>
      </c>
      <c r="N25" s="70">
        <f>K25/L25-1</f>
        <v>5.333333333333333</v>
      </c>
      <c r="O25" s="66">
        <f>K25/M25-1</f>
        <v>-0.60621761658031081</v>
      </c>
      <c r="P25" s="76">
        <v>37</v>
      </c>
      <c r="Q25" s="76">
        <v>282</v>
      </c>
      <c r="R25" s="24"/>
      <c r="S25" s="24"/>
      <c r="T25" s="24"/>
      <c r="U25" s="24"/>
      <c r="V25" s="24"/>
      <c r="W25" s="24"/>
      <c r="X25" s="24"/>
      <c r="Y25" s="24"/>
      <c r="Z25" s="24"/>
      <c r="AA25" s="24"/>
      <c r="AB25" s="24"/>
      <c r="AC25" s="24"/>
      <c r="AD25" s="24"/>
      <c r="AE25" s="24"/>
      <c r="AF25" s="24"/>
      <c r="AG25" s="24"/>
    </row>
    <row r="26" spans="1:33" s="25" customFormat="1" ht="14.5">
      <c r="A26" s="11"/>
      <c r="B26" s="14"/>
      <c r="C26" s="38"/>
      <c r="D26" s="36" t="s">
        <v>26</v>
      </c>
      <c r="E26" s="37"/>
      <c r="F26" s="74">
        <f>35845</f>
        <v>35845</v>
      </c>
      <c r="G26" s="74">
        <v>1534</v>
      </c>
      <c r="H26" s="74">
        <v>87955</v>
      </c>
      <c r="I26" s="70">
        <f t="shared" si="0"/>
        <v>22.367014341590611</v>
      </c>
      <c r="J26" s="66">
        <f>F26/H26-1</f>
        <v>-0.59246205445966682</v>
      </c>
      <c r="K26" s="74">
        <f>117659</f>
        <v>117659</v>
      </c>
      <c r="L26" s="74">
        <v>11732</v>
      </c>
      <c r="M26" s="74">
        <v>517567</v>
      </c>
      <c r="N26" s="70">
        <f>K26/L26-1</f>
        <v>9.0288953290146612</v>
      </c>
      <c r="O26" s="66">
        <f>K26/M26-1</f>
        <v>-0.77266904574673423</v>
      </c>
      <c r="P26" s="76">
        <v>20768</v>
      </c>
      <c r="Q26" s="76">
        <v>659951</v>
      </c>
      <c r="R26" s="24"/>
      <c r="S26" s="24"/>
      <c r="T26" s="24"/>
      <c r="U26" s="24"/>
      <c r="V26" s="24"/>
      <c r="W26" s="24"/>
      <c r="X26" s="24"/>
      <c r="Y26" s="24"/>
      <c r="Z26" s="24"/>
      <c r="AA26" s="24"/>
      <c r="AB26" s="24"/>
      <c r="AC26" s="24"/>
      <c r="AD26" s="24"/>
      <c r="AE26" s="24"/>
      <c r="AF26" s="24"/>
      <c r="AG26" s="24"/>
    </row>
    <row r="27" spans="1:33" s="25" customFormat="1" thickBot="1">
      <c r="A27" s="11"/>
      <c r="B27" s="14"/>
      <c r="C27" s="40" t="s">
        <v>24</v>
      </c>
      <c r="D27" s="41"/>
      <c r="E27" s="42"/>
      <c r="F27" s="51">
        <f t="shared" ref="F27:H28" si="1">F10+F13+F16+F19+F22+F25</f>
        <v>148</v>
      </c>
      <c r="G27" s="51">
        <f t="shared" si="1"/>
        <v>12</v>
      </c>
      <c r="H27" s="51">
        <f t="shared" si="1"/>
        <v>261</v>
      </c>
      <c r="I27" s="72">
        <f>F27/G27-1</f>
        <v>11.333333333333334</v>
      </c>
      <c r="J27" s="68">
        <f>F27/H27-1</f>
        <v>-0.43295019157088122</v>
      </c>
      <c r="K27" s="51">
        <f t="shared" ref="K27:M28" si="2">K10+K13+K16+K19+K22+K25</f>
        <v>379</v>
      </c>
      <c r="L27" s="51">
        <f t="shared" si="2"/>
        <v>626</v>
      </c>
      <c r="M27" s="51">
        <f t="shared" si="2"/>
        <v>2282</v>
      </c>
      <c r="N27" s="72">
        <f>K27/L27-1</f>
        <v>-0.39456869009584661</v>
      </c>
      <c r="O27" s="68">
        <f>K27/M27-1</f>
        <v>-0.83391761612620507</v>
      </c>
      <c r="P27" s="51">
        <f>P10+P13+P16+P19+P22+P25</f>
        <v>667</v>
      </c>
      <c r="Q27" s="51">
        <f>Q10+Q13+Q16+Q19+Q22+Q25</f>
        <v>3263</v>
      </c>
      <c r="R27" s="24"/>
      <c r="S27" s="24"/>
      <c r="T27" s="24"/>
      <c r="U27" s="24"/>
      <c r="V27" s="24"/>
      <c r="W27" s="24"/>
      <c r="X27" s="24"/>
      <c r="Y27" s="24"/>
      <c r="Z27" s="24"/>
      <c r="AA27" s="24"/>
      <c r="AB27" s="24"/>
      <c r="AC27" s="24"/>
      <c r="AD27" s="24"/>
      <c r="AE27" s="24"/>
      <c r="AF27" s="24"/>
      <c r="AG27" s="24"/>
    </row>
    <row r="28" spans="1:33" s="27" customFormat="1" ht="15.5" thickTop="1" thickBot="1">
      <c r="A28" s="11"/>
      <c r="B28" s="14"/>
      <c r="C28" s="43" t="s">
        <v>27</v>
      </c>
      <c r="D28" s="44"/>
      <c r="E28" s="45"/>
      <c r="F28" s="52">
        <f t="shared" si="1"/>
        <v>240848</v>
      </c>
      <c r="G28" s="52">
        <f t="shared" si="1"/>
        <v>6072</v>
      </c>
      <c r="H28" s="52">
        <f t="shared" si="1"/>
        <v>764423</v>
      </c>
      <c r="I28" s="73">
        <f>F28/G28-1</f>
        <v>38.665349143610015</v>
      </c>
      <c r="J28" s="69">
        <f>F28/H28-1</f>
        <v>-0.68492837081040214</v>
      </c>
      <c r="K28" s="52">
        <f t="shared" si="2"/>
        <v>572992</v>
      </c>
      <c r="L28" s="52">
        <f t="shared" si="2"/>
        <v>1294221</v>
      </c>
      <c r="M28" s="52">
        <f t="shared" si="2"/>
        <v>6671405</v>
      </c>
      <c r="N28" s="73">
        <f>K28/L28-1</f>
        <v>-0.55726881266800654</v>
      </c>
      <c r="O28" s="69">
        <f>K28/M28-1</f>
        <v>-0.91411224472206376</v>
      </c>
      <c r="P28" s="52">
        <f>P11+P14+P17+P20+P23+P26</f>
        <v>1321142</v>
      </c>
      <c r="Q28" s="52">
        <f>Q11+Q14+Q17+Q20+Q23+Q26</f>
        <v>8961808</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6"/>
      <c r="G29" s="46"/>
      <c r="H29" s="46"/>
      <c r="I29" s="10"/>
      <c r="J29" s="10"/>
      <c r="K29" s="10"/>
      <c r="L29" s="10"/>
      <c r="M29" s="10"/>
      <c r="N29" s="10"/>
      <c r="O29" s="10"/>
      <c r="P29" s="10"/>
      <c r="Q29" s="10"/>
    </row>
    <row r="30" spans="1:33" ht="14.5" hidden="1">
      <c r="A30" s="10"/>
      <c r="B30" s="10"/>
      <c r="C30" s="10"/>
      <c r="D30" s="10"/>
      <c r="E30" s="10"/>
      <c r="F30" s="46"/>
      <c r="G30" s="46"/>
      <c r="H30" s="46"/>
      <c r="I30" s="10"/>
      <c r="J30" s="10"/>
      <c r="K30" s="10"/>
      <c r="L30" s="10"/>
      <c r="M30" s="10"/>
      <c r="N30" s="10"/>
      <c r="O30" s="10"/>
      <c r="P30" s="10"/>
      <c r="Q30" s="10"/>
    </row>
    <row r="31" spans="1:33" ht="14.5" hidden="1">
      <c r="A31" s="10"/>
      <c r="B31" s="10"/>
      <c r="C31" s="10"/>
      <c r="D31" s="10"/>
      <c r="E31" s="10"/>
      <c r="F31" s="46"/>
      <c r="G31" s="46"/>
      <c r="H31" s="46"/>
      <c r="I31" s="10"/>
      <c r="J31" s="10"/>
      <c r="K31" s="10"/>
      <c r="L31" s="10"/>
      <c r="M31" s="10"/>
      <c r="N31" s="10"/>
      <c r="O31" s="10"/>
      <c r="P31" s="10"/>
      <c r="Q31" s="10"/>
    </row>
    <row r="32" spans="1:33" ht="14.5" hidden="1">
      <c r="A32" s="10"/>
      <c r="B32" s="10"/>
      <c r="C32" s="10"/>
      <c r="D32" s="10"/>
      <c r="E32" s="10"/>
      <c r="F32" s="46"/>
      <c r="G32" s="46"/>
      <c r="H32" s="46"/>
      <c r="I32" s="10"/>
      <c r="J32" s="10"/>
      <c r="K32" s="10"/>
      <c r="L32" s="10"/>
      <c r="M32" s="10"/>
      <c r="N32" s="10"/>
      <c r="O32" s="10"/>
      <c r="P32" s="10"/>
      <c r="Q32" s="10"/>
    </row>
    <row r="33" spans="1:17" ht="14.5" hidden="1">
      <c r="A33" s="10"/>
      <c r="B33" s="10"/>
      <c r="C33" s="10"/>
      <c r="D33" s="10"/>
      <c r="E33" s="10"/>
      <c r="F33" s="46"/>
      <c r="G33" s="46"/>
      <c r="H33" s="46"/>
      <c r="I33" s="10"/>
      <c r="J33" s="10"/>
      <c r="K33" s="10"/>
      <c r="L33" s="10"/>
      <c r="M33" s="10"/>
      <c r="N33" s="10"/>
      <c r="O33" s="10"/>
      <c r="P33" s="10"/>
      <c r="Q33" s="10"/>
    </row>
    <row r="34" spans="1:17" ht="14.5" hidden="1">
      <c r="A34" s="10"/>
      <c r="B34" s="10"/>
      <c r="C34" s="10"/>
      <c r="D34" s="10"/>
      <c r="E34" s="10"/>
      <c r="F34" s="46"/>
      <c r="G34" s="46"/>
      <c r="H34" s="46"/>
      <c r="I34" s="10"/>
      <c r="J34" s="10"/>
      <c r="K34" s="10"/>
      <c r="L34" s="10"/>
      <c r="M34" s="10"/>
      <c r="N34" s="10"/>
      <c r="O34" s="10"/>
      <c r="P34" s="10"/>
      <c r="Q34" s="10"/>
    </row>
    <row r="35" spans="1:17" ht="14.5" hidden="1">
      <c r="A35" s="10"/>
      <c r="B35" s="10"/>
      <c r="C35" s="10"/>
      <c r="D35" s="10"/>
      <c r="E35" s="10"/>
      <c r="F35" s="46"/>
      <c r="G35" s="46"/>
      <c r="H35" s="46"/>
      <c r="I35" s="10"/>
      <c r="J35" s="10"/>
      <c r="K35" s="10"/>
      <c r="L35" s="10"/>
      <c r="M35" s="10"/>
      <c r="N35" s="10"/>
      <c r="O35" s="10"/>
      <c r="P35" s="10"/>
      <c r="Q35" s="10"/>
    </row>
    <row r="36" spans="1:17" ht="14.5" hidden="1">
      <c r="A36" s="10"/>
      <c r="B36" s="10"/>
      <c r="C36" s="10"/>
      <c r="D36" s="10"/>
      <c r="E36" s="10"/>
      <c r="F36" s="46"/>
      <c r="G36" s="46"/>
      <c r="H36" s="46"/>
      <c r="I36" s="10"/>
      <c r="J36" s="10"/>
      <c r="K36" s="10"/>
      <c r="L36" s="10"/>
      <c r="M36" s="10"/>
      <c r="N36" s="10"/>
      <c r="O36" s="10"/>
      <c r="P36" s="10"/>
      <c r="Q36" s="10"/>
    </row>
    <row r="37" spans="1:17" ht="14.5" hidden="1">
      <c r="A37" s="10"/>
      <c r="B37" s="10"/>
      <c r="C37" s="10"/>
      <c r="D37" s="10"/>
      <c r="E37" s="10"/>
      <c r="F37" s="46"/>
      <c r="G37" s="46"/>
      <c r="H37" s="46"/>
      <c r="I37" s="10"/>
      <c r="J37" s="10"/>
      <c r="K37" s="10"/>
      <c r="L37" s="10"/>
      <c r="M37" s="10"/>
      <c r="N37" s="10"/>
      <c r="O37" s="10"/>
      <c r="P37" s="10"/>
      <c r="Q37" s="10"/>
    </row>
    <row r="38" spans="1:17" ht="14.5" hidden="1">
      <c r="A38" s="10"/>
      <c r="B38" s="10"/>
      <c r="C38" s="10"/>
      <c r="D38" s="10"/>
      <c r="E38" s="10"/>
      <c r="F38" s="46"/>
      <c r="G38" s="46"/>
      <c r="H38" s="46"/>
      <c r="I38" s="10"/>
      <c r="J38" s="10"/>
      <c r="K38" s="10"/>
      <c r="L38" s="10"/>
      <c r="M38" s="10"/>
      <c r="N38" s="10"/>
      <c r="O38" s="10"/>
      <c r="P38" s="10"/>
      <c r="Q38" s="10"/>
    </row>
    <row r="39" spans="1:17" ht="14.5" hidden="1">
      <c r="A39" s="10"/>
      <c r="B39" s="10"/>
      <c r="C39" s="10"/>
      <c r="D39" s="10"/>
      <c r="E39" s="10"/>
      <c r="F39" s="46"/>
      <c r="G39" s="46"/>
      <c r="H39" s="46"/>
      <c r="I39" s="10"/>
      <c r="J39" s="10"/>
      <c r="K39" s="10"/>
      <c r="L39" s="10"/>
      <c r="M39" s="10"/>
      <c r="N39" s="10"/>
      <c r="O39" s="10"/>
      <c r="P39" s="10"/>
      <c r="Q39" s="10"/>
    </row>
    <row r="40" spans="1:17" ht="14.5" hidden="1">
      <c r="A40" s="10"/>
      <c r="B40" s="10"/>
      <c r="C40" s="10"/>
      <c r="D40" s="10"/>
      <c r="E40" s="10"/>
      <c r="F40" s="46"/>
      <c r="G40" s="46"/>
      <c r="H40" s="46"/>
      <c r="I40" s="10"/>
      <c r="J40" s="10"/>
      <c r="K40" s="10"/>
      <c r="L40" s="10"/>
      <c r="M40" s="10"/>
      <c r="N40" s="10"/>
      <c r="O40" s="10"/>
      <c r="P40" s="10"/>
      <c r="Q40" s="10"/>
    </row>
    <row r="41" spans="1:17" ht="14.5" hidden="1">
      <c r="A41" s="10"/>
      <c r="B41" s="10"/>
      <c r="C41" s="10"/>
      <c r="D41" s="10"/>
      <c r="E41" s="10"/>
      <c r="F41" s="46"/>
      <c r="G41" s="46"/>
      <c r="H41" s="46"/>
      <c r="I41" s="10"/>
      <c r="J41" s="10"/>
      <c r="K41" s="10"/>
      <c r="L41" s="10"/>
      <c r="M41" s="10"/>
      <c r="N41" s="10"/>
      <c r="O41" s="10"/>
      <c r="P41" s="10"/>
      <c r="Q41" s="10"/>
    </row>
    <row r="42" spans="1:17" ht="14.5" hidden="1">
      <c r="A42" s="10"/>
      <c r="B42" s="10"/>
      <c r="C42" s="10"/>
      <c r="D42" s="10"/>
      <c r="E42" s="10"/>
      <c r="F42" s="46"/>
      <c r="G42" s="46"/>
      <c r="H42" s="46"/>
      <c r="I42" s="10"/>
      <c r="J42" s="10"/>
      <c r="K42" s="10"/>
      <c r="L42" s="10"/>
      <c r="M42" s="10"/>
      <c r="N42" s="10"/>
      <c r="O42" s="10"/>
      <c r="P42" s="10"/>
      <c r="Q42" s="10"/>
    </row>
    <row r="43" spans="1:17" ht="14.5" hidden="1">
      <c r="A43" s="10"/>
      <c r="B43" s="10"/>
      <c r="C43" s="10"/>
      <c r="D43" s="10"/>
      <c r="E43" s="10"/>
      <c r="F43" s="46"/>
      <c r="G43" s="46"/>
      <c r="H43" s="46"/>
      <c r="I43" s="10"/>
      <c r="J43" s="10"/>
      <c r="K43" s="10"/>
      <c r="L43" s="10"/>
      <c r="M43" s="10"/>
      <c r="N43" s="10"/>
      <c r="O43" s="10"/>
      <c r="P43" s="10"/>
      <c r="Q43" s="10"/>
    </row>
    <row r="44" spans="1:17" ht="14.5" hidden="1">
      <c r="A44" s="10"/>
      <c r="B44" s="10"/>
      <c r="C44" s="10"/>
      <c r="D44" s="10"/>
      <c r="E44" s="10"/>
      <c r="F44" s="46"/>
      <c r="G44" s="46"/>
      <c r="H44" s="46"/>
      <c r="I44" s="10"/>
      <c r="J44" s="10"/>
      <c r="K44" s="10"/>
      <c r="L44" s="10"/>
      <c r="M44" s="10"/>
      <c r="N44" s="10"/>
      <c r="O44" s="10"/>
      <c r="P44" s="10"/>
      <c r="Q44" s="10"/>
    </row>
    <row r="45" spans="1:17" ht="14.5" hidden="1">
      <c r="A45" s="10"/>
      <c r="B45" s="10"/>
      <c r="C45" s="10"/>
      <c r="D45" s="10"/>
      <c r="E45" s="10"/>
      <c r="F45" s="46"/>
      <c r="G45" s="46"/>
      <c r="H45" s="46"/>
      <c r="I45" s="10"/>
      <c r="J45" s="10"/>
      <c r="K45" s="10"/>
      <c r="L45" s="10"/>
      <c r="M45" s="10"/>
      <c r="N45" s="10"/>
      <c r="O45" s="10"/>
      <c r="P45" s="10"/>
      <c r="Q45" s="10"/>
    </row>
    <row r="46" spans="1:17" ht="14.5" hidden="1">
      <c r="A46" s="10"/>
      <c r="B46" s="10"/>
      <c r="C46" s="10"/>
      <c r="D46" s="10"/>
      <c r="E46" s="10"/>
      <c r="F46" s="46"/>
      <c r="G46" s="46"/>
      <c r="H46" s="46"/>
      <c r="I46" s="10"/>
      <c r="J46" s="10"/>
      <c r="K46" s="10"/>
      <c r="L46" s="10"/>
      <c r="M46" s="10"/>
      <c r="N46" s="10"/>
      <c r="O46" s="10"/>
      <c r="P46" s="10"/>
      <c r="Q46" s="10"/>
    </row>
    <row r="47" spans="1:17" ht="14.5" hidden="1">
      <c r="A47" s="10"/>
      <c r="B47" s="10"/>
      <c r="C47" s="10"/>
      <c r="D47" s="10"/>
      <c r="E47" s="10"/>
      <c r="F47" s="46"/>
      <c r="G47" s="46"/>
      <c r="H47" s="46"/>
      <c r="I47" s="10"/>
      <c r="J47" s="10"/>
      <c r="K47" s="10"/>
      <c r="L47" s="10"/>
      <c r="M47" s="10"/>
      <c r="N47" s="10"/>
      <c r="O47" s="10"/>
      <c r="P47" s="10"/>
      <c r="Q47" s="10"/>
    </row>
    <row r="48" spans="1:17" ht="14.5"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 </vt:lpstr>
      <vt:lpstr>Disclaimer</vt:lpstr>
      <vt:lpstr>Notes</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Onat Polat</cp:lastModifiedBy>
  <cp:lastPrinted>2021-12-15T18:12:21Z</cp:lastPrinted>
  <dcterms:created xsi:type="dcterms:W3CDTF">2021-12-10T09:13:50Z</dcterms:created>
  <dcterms:modified xsi:type="dcterms:W3CDTF">2022-01-14T12:23:06Z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