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1.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activeTab="5"/>
  </bookViews>
  <sheets>
    <sheet name=" " sheetId="3" r:id="rId1"/>
    <sheet name="Disclaimer" sheetId="13" r:id="rId2"/>
    <sheet name="Notes" sheetId="11" r:id="rId3"/>
    <sheet name="Occupancy_2024" sheetId="24" r:id="rId4"/>
    <sheet name="Traffic&gt;" sheetId="25" r:id="rId5"/>
    <sheet name="Mar-24" sheetId="47" r:id="rId6"/>
    <sheet name="Feb-24" sheetId="46" r:id="rId7"/>
    <sheet name="Jan-24" sheetId="45" r:id="rId8"/>
    <sheet name="Dec-23" sheetId="44" r:id="rId9"/>
    <sheet name="Nov-23" sheetId="43" r:id="rId10"/>
    <sheet name="Oct-23" sheetId="41" r:id="rId11"/>
    <sheet name="Sep-23" sheetId="40" r:id="rId12"/>
    <sheet name="Aug-23" sheetId="38" r:id="rId13"/>
    <sheet name="July-23" sheetId="37" r:id="rId14"/>
    <sheet name="June-23" sheetId="36" r:id="rId15"/>
    <sheet name="May-23" sheetId="35" r:id="rId16"/>
    <sheet name="Apr-23" sheetId="34" r:id="rId17"/>
    <sheet name="Mar-23" sheetId="33" r:id="rId18"/>
    <sheet name="Mar-23_old structure" sheetId="32" r:id="rId19"/>
    <sheet name="Feb-23" sheetId="31" r:id="rId20"/>
    <sheet name="Jan-23" sheetId="30" r:id="rId21"/>
    <sheet name="Dec-22" sheetId="29" r:id="rId22"/>
    <sheet name="Nov-22" sheetId="28" r:id="rId23"/>
    <sheet name="Oct-22" sheetId="27" r:id="rId24"/>
    <sheet name="Sep-22" sheetId="26" r:id="rId25"/>
    <sheet name="Aug-22" sheetId="22" r:id="rId26"/>
    <sheet name="Jul-22" sheetId="21" r:id="rId27"/>
    <sheet name="Jun-22" sheetId="20" r:id="rId28"/>
    <sheet name="May-22" sheetId="19" r:id="rId29"/>
    <sheet name="Apr-22" sheetId="18" r:id="rId30"/>
    <sheet name="Mar-22" sheetId="17" r:id="rId31"/>
    <sheet name="Feb-22" sheetId="16" r:id="rId32"/>
    <sheet name="Jan-22" sheetId="15" r:id="rId33"/>
    <sheet name="Dec-21" sheetId="14" r:id="rId34"/>
    <sheet name="Nov-21" sheetId="10" r:id="rId35"/>
    <sheet name="Oct-21" sheetId="9" r:id="rId36"/>
    <sheet name="Sept-21" sheetId="1" r:id="rId37"/>
  </sheets>
  <externalReferences>
    <externalReference r:id="rId38"/>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Notes!$A$1:$CA$36</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29" hidden="1">'Apr-22'!$X:$XFD</definedName>
    <definedName name="Z_5F6D01E3_9E6F_4D7F_980F_63899AF95899_.wvu.Cols" localSheetId="25" hidden="1">'Aug-22'!$X:$XFD</definedName>
    <definedName name="Z_5F6D01E3_9E6F_4D7F_980F_63899AF95899_.wvu.Cols" localSheetId="33" hidden="1">'Dec-21'!$S:$XFD</definedName>
    <definedName name="Z_5F6D01E3_9E6F_4D7F_980F_63899AF95899_.wvu.Cols" localSheetId="21" hidden="1">'Dec-22'!$X:$XFD</definedName>
    <definedName name="Z_5F6D01E3_9E6F_4D7F_980F_63899AF95899_.wvu.Cols" localSheetId="1" hidden="1">Disclaimer!$X:$XFD</definedName>
    <definedName name="Z_5F6D01E3_9E6F_4D7F_980F_63899AF95899_.wvu.Cols" localSheetId="31" hidden="1">'Feb-22'!$X:$XFD</definedName>
    <definedName name="Z_5F6D01E3_9E6F_4D7F_980F_63899AF95899_.wvu.Cols" localSheetId="32" hidden="1">'Jan-22'!$X:$XFD</definedName>
    <definedName name="Z_5F6D01E3_9E6F_4D7F_980F_63899AF95899_.wvu.Cols" localSheetId="20" hidden="1">'Jan-23'!$AC:$XFD</definedName>
    <definedName name="Z_5F6D01E3_9E6F_4D7F_980F_63899AF95899_.wvu.Cols" localSheetId="26" hidden="1">'Jul-22'!$X:$XFD</definedName>
    <definedName name="Z_5F6D01E3_9E6F_4D7F_980F_63899AF95899_.wvu.Cols" localSheetId="27" hidden="1">'Jun-22'!$X:$XFD</definedName>
    <definedName name="Z_5F6D01E3_9E6F_4D7F_980F_63899AF95899_.wvu.Cols" localSheetId="30" hidden="1">'Mar-22'!$X:$XFD</definedName>
    <definedName name="Z_5F6D01E3_9E6F_4D7F_980F_63899AF95899_.wvu.Cols" localSheetId="28" hidden="1">'May-22'!$X:$XFD</definedName>
    <definedName name="Z_5F6D01E3_9E6F_4D7F_980F_63899AF95899_.wvu.Cols" localSheetId="2" hidden="1">Notes!$S:$XFD</definedName>
    <definedName name="Z_5F6D01E3_9E6F_4D7F_980F_63899AF95899_.wvu.Cols" localSheetId="34" hidden="1">'Nov-21'!$S:$XFD</definedName>
    <definedName name="Z_5F6D01E3_9E6F_4D7F_980F_63899AF95899_.wvu.Cols" localSheetId="22" hidden="1">'Nov-22'!$X:$XFD</definedName>
    <definedName name="Z_5F6D01E3_9E6F_4D7F_980F_63899AF95899_.wvu.Cols" localSheetId="3" hidden="1">Occupancy_2024!$AG:$XFD</definedName>
    <definedName name="Z_5F6D01E3_9E6F_4D7F_980F_63899AF95899_.wvu.Cols" localSheetId="35" hidden="1">'Oct-21'!$S:$XFD</definedName>
    <definedName name="Z_5F6D01E3_9E6F_4D7F_980F_63899AF95899_.wvu.Cols" localSheetId="23" hidden="1">'Oct-22'!$X:$XFD</definedName>
    <definedName name="Z_5F6D01E3_9E6F_4D7F_980F_63899AF95899_.wvu.Cols" localSheetId="24" hidden="1">'Sep-22'!$X:$XFD</definedName>
    <definedName name="Z_5F6D01E3_9E6F_4D7F_980F_63899AF95899_.wvu.Cols" localSheetId="36"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Notes!$A$1:$CA$36</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29" hidden="1">'Apr-22'!$49:$1048576,'Apr-22'!$30:$48</definedName>
    <definedName name="Z_5F6D01E3_9E6F_4D7F_980F_63899AF95899_.wvu.Rows" localSheetId="33" hidden="1">'Dec-21'!$49:$1048576,'Dec-21'!$30:$48</definedName>
    <definedName name="Z_5F6D01E3_9E6F_4D7F_980F_63899AF95899_.wvu.Rows" localSheetId="1" hidden="1">Disclaimer!$45:$1048576,Disclaimer!$30:$44</definedName>
    <definedName name="Z_5F6D01E3_9E6F_4D7F_980F_63899AF95899_.wvu.Rows" localSheetId="31" hidden="1">'Feb-22'!$49:$1048576,'Feb-22'!$30:$48</definedName>
    <definedName name="Z_5F6D01E3_9E6F_4D7F_980F_63899AF95899_.wvu.Rows" localSheetId="32" hidden="1">'Jan-22'!$49:$1048576,'Jan-22'!$30:$48</definedName>
    <definedName name="Z_5F6D01E3_9E6F_4D7F_980F_63899AF95899_.wvu.Rows" localSheetId="27" hidden="1">'Jun-22'!$49:$1048576,'Jun-22'!$30:$48</definedName>
    <definedName name="Z_5F6D01E3_9E6F_4D7F_980F_63899AF95899_.wvu.Rows" localSheetId="30" hidden="1">'Mar-22'!$49:$1048576,'Mar-22'!$30:$48</definedName>
    <definedName name="Z_5F6D01E3_9E6F_4D7F_980F_63899AF95899_.wvu.Rows" localSheetId="28" hidden="1">'May-22'!$49:$1048576,'May-22'!$30:$48</definedName>
    <definedName name="Z_5F6D01E3_9E6F_4D7F_980F_63899AF95899_.wvu.Rows" localSheetId="2" hidden="1">Notes!$46:$1048576,Notes!$28:$45</definedName>
    <definedName name="Z_5F6D01E3_9E6F_4D7F_980F_63899AF95899_.wvu.Rows" localSheetId="34" hidden="1">'Nov-21'!$49:$1048576,'Nov-21'!$30:$48</definedName>
    <definedName name="Z_5F6D01E3_9E6F_4D7F_980F_63899AF95899_.wvu.Rows" localSheetId="35" hidden="1">'Oct-21'!$49:$1048576,'Oct-21'!$30:$48</definedName>
    <definedName name="Z_5F6D01E3_9E6F_4D7F_980F_63899AF95899_.wvu.Rows" localSheetId="36"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2" i="47" l="1"/>
  <c r="AE52" i="47"/>
  <c r="AD52" i="47"/>
  <c r="AF51" i="47"/>
  <c r="AE51" i="47"/>
  <c r="AD51" i="47"/>
  <c r="I49" i="47"/>
  <c r="H49" i="47"/>
  <c r="G49" i="47"/>
  <c r="K47" i="47"/>
  <c r="K46" i="47"/>
  <c r="AA46" i="47" s="1"/>
  <c r="G46" i="47"/>
  <c r="AC44" i="47"/>
  <c r="M44" i="47"/>
  <c r="H44" i="47"/>
  <c r="F44" i="47"/>
  <c r="J43" i="47"/>
  <c r="I43" i="47"/>
  <c r="G41" i="47"/>
  <c r="F41" i="47"/>
  <c r="K40" i="47"/>
  <c r="J40" i="47"/>
  <c r="AC52" i="47"/>
  <c r="AC51" i="47"/>
  <c r="M37" i="47"/>
  <c r="H37" i="47"/>
  <c r="F37" i="47"/>
  <c r="Q33" i="47"/>
  <c r="P26" i="47"/>
  <c r="O26" i="47"/>
  <c r="K50" i="47"/>
  <c r="I50" i="47"/>
  <c r="L25" i="47"/>
  <c r="M23" i="47"/>
  <c r="J47" i="47"/>
  <c r="I47" i="47"/>
  <c r="N23" i="47"/>
  <c r="P22" i="47"/>
  <c r="L22" i="47"/>
  <c r="O20" i="47"/>
  <c r="M20" i="47"/>
  <c r="L20" i="47"/>
  <c r="J44" i="47"/>
  <c r="I44" i="47"/>
  <c r="G44" i="47"/>
  <c r="K43" i="47"/>
  <c r="O19" i="47"/>
  <c r="AC28" i="47"/>
  <c r="M17" i="47"/>
  <c r="K41" i="47"/>
  <c r="H41" i="47"/>
  <c r="AF27" i="47"/>
  <c r="AD27" i="47"/>
  <c r="AC27" i="47"/>
  <c r="AB27" i="47"/>
  <c r="M16" i="47"/>
  <c r="L16" i="47"/>
  <c r="I40" i="47"/>
  <c r="H40" i="47"/>
  <c r="F40" i="47"/>
  <c r="AF28" i="47"/>
  <c r="AE28" i="47"/>
  <c r="AD28" i="47"/>
  <c r="P14" i="47"/>
  <c r="O14" i="47"/>
  <c r="AE27" i="47"/>
  <c r="L13" i="47"/>
  <c r="I37" i="47"/>
  <c r="G37" i="47"/>
  <c r="Q9" i="47"/>
  <c r="F9" i="47"/>
  <c r="F33" i="47" s="1"/>
  <c r="R37" i="45"/>
  <c r="V50" i="46"/>
  <c r="V49" i="46"/>
  <c r="V47" i="46"/>
  <c r="V46" i="46"/>
  <c r="V44" i="46"/>
  <c r="V43" i="46"/>
  <c r="V41" i="46"/>
  <c r="V40" i="46"/>
  <c r="V38" i="46"/>
  <c r="V37" i="46"/>
  <c r="Y22" i="47" l="1"/>
  <c r="I46" i="47"/>
  <c r="V27" i="47"/>
  <c r="K37" i="47"/>
  <c r="K27" i="47"/>
  <c r="U28" i="47"/>
  <c r="J41" i="47"/>
  <c r="J28" i="47"/>
  <c r="M22" i="47"/>
  <c r="X22" i="47"/>
  <c r="H46" i="47"/>
  <c r="X46" i="47" s="1"/>
  <c r="G50" i="47"/>
  <c r="W26" i="47"/>
  <c r="P41" i="47"/>
  <c r="AA20" i="47"/>
  <c r="K44" i="47"/>
  <c r="AA49" i="47"/>
  <c r="W17" i="47"/>
  <c r="X17" i="47"/>
  <c r="N19" i="47"/>
  <c r="K49" i="47"/>
  <c r="Y46" i="47"/>
  <c r="L37" i="47"/>
  <c r="M14" i="47"/>
  <c r="Y14" i="47"/>
  <c r="P40" i="47"/>
  <c r="O40" i="47"/>
  <c r="M40" i="47"/>
  <c r="N40" i="47"/>
  <c r="T27" i="47"/>
  <c r="O17" i="47"/>
  <c r="Y20" i="47"/>
  <c r="X20" i="47"/>
  <c r="Z20" i="47"/>
  <c r="X41" i="47"/>
  <c r="Z41" i="47"/>
  <c r="AA41" i="47"/>
  <c r="J49" i="47"/>
  <c r="Z49" i="47" s="1"/>
  <c r="P13" i="47"/>
  <c r="F43" i="47"/>
  <c r="L19" i="47"/>
  <c r="M19" i="47"/>
  <c r="P19" i="47"/>
  <c r="AA44" i="47"/>
  <c r="Y44" i="47"/>
  <c r="X44" i="47"/>
  <c r="Z44" i="47"/>
  <c r="P44" i="47"/>
  <c r="H38" i="47"/>
  <c r="H28" i="47"/>
  <c r="H51" i="47"/>
  <c r="S51" i="47"/>
  <c r="Y17" i="47"/>
  <c r="G43" i="47"/>
  <c r="N22" i="47"/>
  <c r="Z22" i="47"/>
  <c r="AA22" i="47"/>
  <c r="W22" i="47"/>
  <c r="P25" i="47"/>
  <c r="X26" i="47"/>
  <c r="H50" i="47"/>
  <c r="R27" i="47"/>
  <c r="G28" i="47"/>
  <c r="G38" i="47"/>
  <c r="L14" i="47"/>
  <c r="J37" i="47"/>
  <c r="J27" i="47"/>
  <c r="U27" i="47"/>
  <c r="AB28" i="47"/>
  <c r="T28" i="47"/>
  <c r="I41" i="47"/>
  <c r="Z17" i="47"/>
  <c r="O23" i="47"/>
  <c r="F47" i="47"/>
  <c r="P23" i="47"/>
  <c r="L23" i="47"/>
  <c r="M26" i="47"/>
  <c r="Z26" i="47"/>
  <c r="K28" i="47"/>
  <c r="AA14" i="47"/>
  <c r="P16" i="47"/>
  <c r="H27" i="47"/>
  <c r="K38" i="47"/>
  <c r="G47" i="47"/>
  <c r="N14" i="47"/>
  <c r="S27" i="47"/>
  <c r="P17" i="47"/>
  <c r="W20" i="47"/>
  <c r="O22" i="47"/>
  <c r="N26" i="47"/>
  <c r="AA26" i="47"/>
  <c r="F38" i="47"/>
  <c r="L41" i="47"/>
  <c r="F46" i="47"/>
  <c r="F49" i="47"/>
  <c r="X49" i="47"/>
  <c r="J50" i="47"/>
  <c r="I28" i="47"/>
  <c r="M41" i="47"/>
  <c r="H43" i="47"/>
  <c r="L44" i="47"/>
  <c r="Y49" i="47"/>
  <c r="F27" i="47"/>
  <c r="N37" i="47"/>
  <c r="I38" i="47"/>
  <c r="O41" i="47"/>
  <c r="N44" i="47"/>
  <c r="M13" i="47"/>
  <c r="Z14" i="47"/>
  <c r="O16" i="47"/>
  <c r="L17" i="47"/>
  <c r="N20" i="47"/>
  <c r="M25" i="47"/>
  <c r="G27" i="47"/>
  <c r="J38" i="47"/>
  <c r="O44" i="47"/>
  <c r="J46" i="47"/>
  <c r="Z46" i="47" s="1"/>
  <c r="F50" i="47"/>
  <c r="O13" i="47"/>
  <c r="N17" i="47"/>
  <c r="V28" i="47"/>
  <c r="P20" i="47"/>
  <c r="O25" i="47"/>
  <c r="L26" i="47"/>
  <c r="Y26" i="47"/>
  <c r="I27" i="47"/>
  <c r="F28" i="47"/>
  <c r="G40" i="47"/>
  <c r="H47" i="47"/>
  <c r="N16" i="47"/>
  <c r="N13" i="47"/>
  <c r="N25" i="47"/>
  <c r="T50" i="46"/>
  <c r="T49" i="46"/>
  <c r="T47" i="46"/>
  <c r="T46" i="46"/>
  <c r="T44" i="46"/>
  <c r="T43" i="46"/>
  <c r="T41" i="46"/>
  <c r="T40" i="46"/>
  <c r="T38" i="46"/>
  <c r="T37" i="46"/>
  <c r="S50" i="46"/>
  <c r="S49" i="46"/>
  <c r="S47" i="46"/>
  <c r="S46" i="46"/>
  <c r="S44" i="46"/>
  <c r="S43" i="46"/>
  <c r="S41" i="46"/>
  <c r="S40" i="46"/>
  <c r="S38" i="46"/>
  <c r="S37" i="46"/>
  <c r="R50" i="46"/>
  <c r="R49" i="46"/>
  <c r="R47" i="46"/>
  <c r="R46" i="46"/>
  <c r="R44" i="46"/>
  <c r="R43" i="46"/>
  <c r="R41" i="46"/>
  <c r="R40" i="46"/>
  <c r="R38" i="46"/>
  <c r="R37" i="46"/>
  <c r="U37" i="46"/>
  <c r="R50" i="45"/>
  <c r="R49" i="45"/>
  <c r="R47" i="45"/>
  <c r="R46" i="45"/>
  <c r="R44" i="45"/>
  <c r="R43" i="45"/>
  <c r="R41" i="45"/>
  <c r="R40" i="45"/>
  <c r="R38" i="45"/>
  <c r="S50" i="45"/>
  <c r="S49" i="45"/>
  <c r="S47" i="45"/>
  <c r="S46" i="45"/>
  <c r="S44" i="45"/>
  <c r="S43" i="45"/>
  <c r="S41" i="45"/>
  <c r="S40" i="45"/>
  <c r="S38" i="45"/>
  <c r="S37" i="45"/>
  <c r="T50" i="45"/>
  <c r="T49" i="45"/>
  <c r="T47" i="45"/>
  <c r="T46" i="45"/>
  <c r="T44" i="45"/>
  <c r="T43" i="45"/>
  <c r="T41" i="45"/>
  <c r="T40" i="45"/>
  <c r="T38" i="45"/>
  <c r="T37" i="45"/>
  <c r="U50" i="45"/>
  <c r="U49" i="45"/>
  <c r="U47" i="45"/>
  <c r="U46" i="45"/>
  <c r="U44" i="45"/>
  <c r="U43" i="45"/>
  <c r="U41" i="45"/>
  <c r="U40" i="45"/>
  <c r="U38" i="45"/>
  <c r="U37" i="45"/>
  <c r="V50" i="45"/>
  <c r="V49" i="45"/>
  <c r="V47" i="45"/>
  <c r="V46" i="45"/>
  <c r="V44" i="45"/>
  <c r="V43" i="45"/>
  <c r="V41" i="45"/>
  <c r="V40" i="45"/>
  <c r="V38" i="45"/>
  <c r="V37" i="45"/>
  <c r="U50" i="46"/>
  <c r="U49" i="46"/>
  <c r="U47" i="46"/>
  <c r="U46" i="46"/>
  <c r="U44" i="46"/>
  <c r="U43" i="46"/>
  <c r="U41" i="46"/>
  <c r="U40" i="46"/>
  <c r="U38" i="46"/>
  <c r="V26" i="46"/>
  <c r="U26" i="46"/>
  <c r="T26" i="46"/>
  <c r="S26" i="46"/>
  <c r="R26" i="46"/>
  <c r="Q26" i="46"/>
  <c r="V25" i="46"/>
  <c r="U25" i="46"/>
  <c r="T25" i="46"/>
  <c r="S25" i="46"/>
  <c r="R25" i="46"/>
  <c r="Q25" i="46"/>
  <c r="V23" i="46"/>
  <c r="U23" i="46"/>
  <c r="T23" i="46"/>
  <c r="S23" i="46"/>
  <c r="R23" i="46"/>
  <c r="Q23" i="46"/>
  <c r="V22" i="46"/>
  <c r="U22" i="46"/>
  <c r="T22" i="46"/>
  <c r="S22" i="46"/>
  <c r="R22" i="46"/>
  <c r="Q22" i="46"/>
  <c r="V20" i="46"/>
  <c r="U20" i="46"/>
  <c r="T20" i="46"/>
  <c r="S20" i="46"/>
  <c r="R20" i="46"/>
  <c r="Q20" i="46"/>
  <c r="V19" i="46"/>
  <c r="U19" i="46"/>
  <c r="T19" i="46"/>
  <c r="S19" i="46"/>
  <c r="R19" i="46"/>
  <c r="Q19" i="46"/>
  <c r="W19" i="46" s="1"/>
  <c r="V17" i="46"/>
  <c r="U17" i="46"/>
  <c r="T17" i="46"/>
  <c r="S17" i="46"/>
  <c r="R17" i="46"/>
  <c r="Q17" i="46"/>
  <c r="V16" i="46"/>
  <c r="U16" i="46"/>
  <c r="T16" i="46"/>
  <c r="S16" i="46"/>
  <c r="R16" i="46"/>
  <c r="Q16" i="46"/>
  <c r="V14" i="46"/>
  <c r="U14" i="46"/>
  <c r="T14" i="46"/>
  <c r="S14" i="46"/>
  <c r="R14" i="46"/>
  <c r="V13" i="46"/>
  <c r="U13" i="46"/>
  <c r="T13" i="46"/>
  <c r="S13" i="46"/>
  <c r="R13" i="46"/>
  <c r="Q14" i="46"/>
  <c r="Q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F49" i="45"/>
  <c r="J47" i="45"/>
  <c r="I47" i="45"/>
  <c r="K46" i="45"/>
  <c r="H46" i="45"/>
  <c r="K44" i="45"/>
  <c r="H44" i="45"/>
  <c r="F44" i="45"/>
  <c r="M44" i="45" s="1"/>
  <c r="J43" i="45"/>
  <c r="I43" i="45"/>
  <c r="F43" i="45"/>
  <c r="F41" i="45"/>
  <c r="I40" i="45"/>
  <c r="H40" i="45"/>
  <c r="AC51" i="45"/>
  <c r="J37" i="45"/>
  <c r="F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P17" i="45"/>
  <c r="V17" i="45"/>
  <c r="AA17" i="45" s="1"/>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L13" i="45"/>
  <c r="V13" i="45"/>
  <c r="U13" i="45"/>
  <c r="S13" i="45"/>
  <c r="G37" i="45"/>
  <c r="O13" i="45"/>
  <c r="F9" i="45"/>
  <c r="Q26" i="44"/>
  <c r="O26" i="44"/>
  <c r="Q23" i="44"/>
  <c r="P22" i="44"/>
  <c r="S20" i="44"/>
  <c r="R19" i="44"/>
  <c r="P19" i="44"/>
  <c r="O17" i="44"/>
  <c r="R16" i="44"/>
  <c r="Q14" i="44"/>
  <c r="AA52" i="44"/>
  <c r="Z52" i="44"/>
  <c r="Y52" i="44"/>
  <c r="AA51" i="44"/>
  <c r="Z51" i="44"/>
  <c r="Y51" i="44"/>
  <c r="X51" i="44"/>
  <c r="J50" i="44"/>
  <c r="S50" i="44" s="1"/>
  <c r="F47" i="44"/>
  <c r="O47" i="44" s="1"/>
  <c r="X52" i="44"/>
  <c r="F38" i="44"/>
  <c r="O38" i="44" s="1"/>
  <c r="O33" i="44"/>
  <c r="S26" i="44"/>
  <c r="M26" i="44"/>
  <c r="H50" i="44"/>
  <c r="Q50" i="44" s="1"/>
  <c r="G50" i="44"/>
  <c r="P50" i="44" s="1"/>
  <c r="N26" i="44"/>
  <c r="M25" i="44"/>
  <c r="J49" i="44"/>
  <c r="S49" i="44" s="1"/>
  <c r="R25" i="44"/>
  <c r="H49" i="44"/>
  <c r="Q49" i="44" s="1"/>
  <c r="K25" i="44"/>
  <c r="L25" i="44"/>
  <c r="M23" i="44"/>
  <c r="S23" i="44"/>
  <c r="R23" i="44"/>
  <c r="H47" i="44"/>
  <c r="Q47" i="44" s="1"/>
  <c r="G47" i="44"/>
  <c r="P47" i="44" s="1"/>
  <c r="O23" i="44"/>
  <c r="S22" i="44"/>
  <c r="I46" i="44"/>
  <c r="R46" i="44" s="1"/>
  <c r="L22" i="44"/>
  <c r="K22" i="44"/>
  <c r="J44" i="44"/>
  <c r="S44" i="44" s="1"/>
  <c r="M20" i="44"/>
  <c r="H44" i="44"/>
  <c r="Q44" i="44" s="1"/>
  <c r="G44" i="44"/>
  <c r="P44" i="44" s="1"/>
  <c r="N20" i="44"/>
  <c r="M19" i="44"/>
  <c r="J43" i="44"/>
  <c r="S43" i="44" s="1"/>
  <c r="I43" i="44"/>
  <c r="R43" i="44" s="1"/>
  <c r="Q19" i="44"/>
  <c r="K19" i="44"/>
  <c r="F43" i="44"/>
  <c r="O43" i="44" s="1"/>
  <c r="AA28" i="44"/>
  <c r="K17" i="44"/>
  <c r="S17" i="44"/>
  <c r="I41" i="44"/>
  <c r="R41" i="44" s="1"/>
  <c r="Q17" i="44"/>
  <c r="G41" i="44"/>
  <c r="P41" i="44" s="1"/>
  <c r="F41" i="44"/>
  <c r="O41" i="44" s="1"/>
  <c r="Y27" i="44"/>
  <c r="J40" i="44"/>
  <c r="S40" i="44" s="1"/>
  <c r="I40" i="44"/>
  <c r="R40" i="44" s="1"/>
  <c r="H40" i="44"/>
  <c r="Q40" i="44" s="1"/>
  <c r="P16" i="44"/>
  <c r="K16" i="44"/>
  <c r="Z28" i="44"/>
  <c r="Y28" i="44"/>
  <c r="X28" i="44"/>
  <c r="J28" i="44"/>
  <c r="R14" i="44"/>
  <c r="H28" i="44"/>
  <c r="G38" i="44"/>
  <c r="P38" i="44" s="1"/>
  <c r="O14" i="44"/>
  <c r="AA27" i="44"/>
  <c r="Z27" i="44"/>
  <c r="X27" i="44"/>
  <c r="M13" i="44"/>
  <c r="J37" i="44"/>
  <c r="S37" i="44" s="1"/>
  <c r="I37" i="44"/>
  <c r="R37" i="44" s="1"/>
  <c r="G27" i="44"/>
  <c r="O9" i="44"/>
  <c r="F9" i="44"/>
  <c r="F33" i="44" s="1"/>
  <c r="S26" i="43"/>
  <c r="R26" i="43"/>
  <c r="Q26" i="43"/>
  <c r="P26" i="43"/>
  <c r="O26" i="43"/>
  <c r="S25" i="43"/>
  <c r="R25" i="43"/>
  <c r="Q25" i="43"/>
  <c r="P25" i="43"/>
  <c r="O25" i="43"/>
  <c r="S23" i="43"/>
  <c r="R23" i="43"/>
  <c r="Q23" i="43"/>
  <c r="P23" i="43"/>
  <c r="O23" i="43"/>
  <c r="S22" i="43"/>
  <c r="W22" i="43" s="1"/>
  <c r="R22" i="43"/>
  <c r="Q22" i="43"/>
  <c r="P22" i="43"/>
  <c r="O22" i="43"/>
  <c r="S20" i="43"/>
  <c r="R20" i="43"/>
  <c r="Q20" i="43"/>
  <c r="P20" i="43"/>
  <c r="O20" i="43"/>
  <c r="S19" i="43"/>
  <c r="R19" i="43"/>
  <c r="Q19" i="43"/>
  <c r="P19" i="43"/>
  <c r="O19" i="43"/>
  <c r="S17" i="43"/>
  <c r="R17" i="43"/>
  <c r="Q17" i="43"/>
  <c r="P17" i="43"/>
  <c r="O17" i="43"/>
  <c r="S16" i="43"/>
  <c r="R16" i="43"/>
  <c r="Q16" i="43"/>
  <c r="P16" i="43"/>
  <c r="O16" i="43"/>
  <c r="W16" i="43" s="1"/>
  <c r="S14" i="43"/>
  <c r="R14" i="43"/>
  <c r="Q14" i="43"/>
  <c r="P14" i="43"/>
  <c r="O14" i="43"/>
  <c r="S13" i="43"/>
  <c r="R13" i="43"/>
  <c r="Q13" i="43"/>
  <c r="P13" i="43"/>
  <c r="O13" i="43"/>
  <c r="P50" i="43"/>
  <c r="S49" i="43"/>
  <c r="S40" i="43"/>
  <c r="Q40" i="43"/>
  <c r="P38" i="43"/>
  <c r="S37" i="43"/>
  <c r="AA52" i="43"/>
  <c r="Z52" i="43"/>
  <c r="Y52" i="43"/>
  <c r="AA51" i="43"/>
  <c r="Z51" i="43"/>
  <c r="Y51" i="43"/>
  <c r="X51" i="43"/>
  <c r="F49" i="43"/>
  <c r="O49" i="43" s="1"/>
  <c r="H47" i="43"/>
  <c r="Q47" i="43" s="1"/>
  <c r="J46" i="43"/>
  <c r="S46" i="43" s="1"/>
  <c r="G43" i="43"/>
  <c r="P43" i="43" s="1"/>
  <c r="J41" i="43"/>
  <c r="S41" i="43" s="1"/>
  <c r="X52" i="43"/>
  <c r="H38" i="43"/>
  <c r="Q38" i="43" s="1"/>
  <c r="O33" i="43"/>
  <c r="J50" i="43"/>
  <c r="S50" i="43" s="1"/>
  <c r="M26" i="43"/>
  <c r="H50" i="43"/>
  <c r="Q50" i="43" s="1"/>
  <c r="G50" i="43"/>
  <c r="N26" i="43"/>
  <c r="M25" i="43"/>
  <c r="J49" i="43"/>
  <c r="K25" i="43"/>
  <c r="L25" i="43"/>
  <c r="M23" i="43"/>
  <c r="K23" i="43"/>
  <c r="J47" i="43"/>
  <c r="S47" i="43" s="1"/>
  <c r="G47" i="43"/>
  <c r="P47" i="43" s="1"/>
  <c r="F47" i="43"/>
  <c r="O47" i="43" s="1"/>
  <c r="K22" i="43"/>
  <c r="I46" i="43"/>
  <c r="R46" i="43" s="1"/>
  <c r="H46" i="43"/>
  <c r="Q46" i="43" s="1"/>
  <c r="N22" i="43"/>
  <c r="J44" i="43"/>
  <c r="S44" i="43" s="1"/>
  <c r="M20" i="43"/>
  <c r="H44" i="43"/>
  <c r="Q44" i="43" s="1"/>
  <c r="G44" i="43"/>
  <c r="P44" i="43" s="1"/>
  <c r="N20" i="43"/>
  <c r="M19" i="43"/>
  <c r="J43" i="43"/>
  <c r="S43" i="43" s="1"/>
  <c r="U19" i="43"/>
  <c r="K19" i="43"/>
  <c r="F43" i="43"/>
  <c r="O43" i="43" s="1"/>
  <c r="AA28" i="43"/>
  <c r="M17" i="43"/>
  <c r="K17" i="43"/>
  <c r="I41" i="43"/>
  <c r="R41" i="43" s="1"/>
  <c r="H41" i="43"/>
  <c r="Q41" i="43" s="1"/>
  <c r="G41" i="43"/>
  <c r="P41" i="43" s="1"/>
  <c r="F41" i="43"/>
  <c r="O41" i="43" s="1"/>
  <c r="Y27" i="43"/>
  <c r="K16" i="43"/>
  <c r="J40" i="43"/>
  <c r="I40" i="43"/>
  <c r="R40" i="43" s="1"/>
  <c r="H40" i="43"/>
  <c r="N16" i="43"/>
  <c r="Z28" i="43"/>
  <c r="Y28" i="43"/>
  <c r="X28" i="43"/>
  <c r="J28" i="43"/>
  <c r="I28" i="43"/>
  <c r="H28" i="43"/>
  <c r="G38" i="43"/>
  <c r="N14" i="43"/>
  <c r="AA27" i="43"/>
  <c r="Z27" i="43"/>
  <c r="X27" i="43"/>
  <c r="M13" i="43"/>
  <c r="J37" i="43"/>
  <c r="I37" i="43"/>
  <c r="R37" i="43" s="1"/>
  <c r="H27" i="43"/>
  <c r="G27" i="43"/>
  <c r="L13" i="43"/>
  <c r="O9" i="43"/>
  <c r="F9" i="43"/>
  <c r="F33" i="43" s="1"/>
  <c r="Z40" i="47" l="1"/>
  <c r="X40" i="47"/>
  <c r="Y40" i="47"/>
  <c r="AA40" i="47"/>
  <c r="AA50" i="47"/>
  <c r="Y50" i="47"/>
  <c r="Z50" i="47"/>
  <c r="X50" i="47"/>
  <c r="Z16" i="47"/>
  <c r="Y16" i="47"/>
  <c r="X16" i="47"/>
  <c r="W16" i="47"/>
  <c r="AA16" i="47"/>
  <c r="M38" i="47"/>
  <c r="P38" i="47"/>
  <c r="L38" i="47"/>
  <c r="O38" i="47"/>
  <c r="F52" i="47"/>
  <c r="N38" i="47"/>
  <c r="J51" i="47"/>
  <c r="U51" i="47"/>
  <c r="N43" i="47"/>
  <c r="M43" i="47"/>
  <c r="P43" i="47"/>
  <c r="O43" i="47"/>
  <c r="L43" i="47"/>
  <c r="X25" i="47"/>
  <c r="W25" i="47"/>
  <c r="Y25" i="47"/>
  <c r="AA25" i="47"/>
  <c r="Z25" i="47"/>
  <c r="O37" i="47"/>
  <c r="M46" i="47"/>
  <c r="L46" i="47"/>
  <c r="P46" i="47"/>
  <c r="O46" i="47"/>
  <c r="N46" i="47"/>
  <c r="O47" i="47"/>
  <c r="P47" i="47"/>
  <c r="N47" i="47"/>
  <c r="M47" i="47"/>
  <c r="L47" i="47"/>
  <c r="X43" i="47"/>
  <c r="AA43" i="47"/>
  <c r="Z43" i="47"/>
  <c r="Y43" i="47"/>
  <c r="I51" i="47"/>
  <c r="AA19" i="47"/>
  <c r="X19" i="47"/>
  <c r="Y19" i="47"/>
  <c r="Z19" i="47"/>
  <c r="W19" i="47"/>
  <c r="G51" i="47"/>
  <c r="AA17" i="47"/>
  <c r="V51" i="47"/>
  <c r="K51" i="47"/>
  <c r="L40" i="47"/>
  <c r="F51" i="47"/>
  <c r="P50" i="47"/>
  <c r="N50" i="47"/>
  <c r="M50" i="47"/>
  <c r="L50" i="47"/>
  <c r="O50" i="47"/>
  <c r="X13" i="47"/>
  <c r="Q27" i="47"/>
  <c r="W13" i="47"/>
  <c r="Y13" i="47"/>
  <c r="AA13" i="47"/>
  <c r="Z13" i="47"/>
  <c r="Y41" i="47"/>
  <c r="N41" i="47"/>
  <c r="G52" i="47"/>
  <c r="AA23" i="47"/>
  <c r="Z23" i="47"/>
  <c r="Y23" i="47"/>
  <c r="X23" i="47"/>
  <c r="W23" i="47"/>
  <c r="P27" i="47"/>
  <c r="O27" i="47"/>
  <c r="L27" i="47"/>
  <c r="N27" i="47"/>
  <c r="M27" i="47"/>
  <c r="M49" i="47"/>
  <c r="L49" i="47"/>
  <c r="P49" i="47"/>
  <c r="O49" i="47"/>
  <c r="N49" i="47"/>
  <c r="V52" i="47"/>
  <c r="K52" i="47"/>
  <c r="S28" i="47"/>
  <c r="X14" i="47"/>
  <c r="Z37" i="47"/>
  <c r="Y37" i="47"/>
  <c r="R51" i="47"/>
  <c r="X37" i="47"/>
  <c r="O28" i="47"/>
  <c r="N28" i="47"/>
  <c r="M28" i="47"/>
  <c r="L28" i="47"/>
  <c r="P28" i="47"/>
  <c r="T52" i="47"/>
  <c r="I52" i="47"/>
  <c r="AA47" i="47"/>
  <c r="Z47" i="47"/>
  <c r="X47" i="47"/>
  <c r="Y47" i="47"/>
  <c r="R28" i="47"/>
  <c r="W14" i="47"/>
  <c r="S52" i="47"/>
  <c r="H52" i="47"/>
  <c r="U52" i="47"/>
  <c r="J52" i="47"/>
  <c r="T51" i="47"/>
  <c r="Q28" i="47"/>
  <c r="P37" i="47"/>
  <c r="X13" i="46"/>
  <c r="K37" i="46"/>
  <c r="AB27" i="46"/>
  <c r="AB28" i="46"/>
  <c r="G46" i="46"/>
  <c r="S27" i="46"/>
  <c r="H49" i="46"/>
  <c r="X49" i="46" s="1"/>
  <c r="O43" i="46"/>
  <c r="Z13" i="46"/>
  <c r="K40" i="46"/>
  <c r="AA40" i="46" s="1"/>
  <c r="J44" i="46"/>
  <c r="Z44" i="46" s="1"/>
  <c r="Z20" i="46"/>
  <c r="O16" i="46"/>
  <c r="J40" i="46"/>
  <c r="Z40" i="46" s="1"/>
  <c r="I49" i="46"/>
  <c r="Y49" i="46" s="1"/>
  <c r="Y25" i="46"/>
  <c r="K52" i="46"/>
  <c r="M14" i="46"/>
  <c r="AA23" i="46"/>
  <c r="K47" i="46"/>
  <c r="I44" i="46"/>
  <c r="Y20" i="46"/>
  <c r="M26" i="46"/>
  <c r="H37" i="46"/>
  <c r="H27" i="46"/>
  <c r="M13" i="46"/>
  <c r="F28" i="46"/>
  <c r="L14" i="46"/>
  <c r="P14" i="46"/>
  <c r="O14" i="46"/>
  <c r="F38" i="46"/>
  <c r="Y16" i="46"/>
  <c r="X16" i="46"/>
  <c r="W16" i="46"/>
  <c r="W20" i="46"/>
  <c r="AA20" i="46"/>
  <c r="W25" i="46"/>
  <c r="J27" i="46"/>
  <c r="N41" i="46"/>
  <c r="L17" i="46"/>
  <c r="G41" i="46"/>
  <c r="Z23" i="46"/>
  <c r="Y23" i="46"/>
  <c r="X23" i="46"/>
  <c r="W23" i="46"/>
  <c r="L26" i="46"/>
  <c r="P26" i="46"/>
  <c r="F50" i="46"/>
  <c r="O26" i="46"/>
  <c r="K27" i="46"/>
  <c r="I37" i="46"/>
  <c r="I27" i="46"/>
  <c r="Y40" i="46"/>
  <c r="X40" i="46"/>
  <c r="AA19" i="46"/>
  <c r="AA13" i="46"/>
  <c r="AA16" i="46"/>
  <c r="H41" i="46"/>
  <c r="AA44" i="46"/>
  <c r="Y44" i="46"/>
  <c r="X44" i="46"/>
  <c r="M22" i="46"/>
  <c r="Q27" i="46"/>
  <c r="L22" i="46"/>
  <c r="P22" i="46"/>
  <c r="F46" i="46"/>
  <c r="Z49" i="46"/>
  <c r="AA49" i="46"/>
  <c r="X25" i="46"/>
  <c r="AA50" i="46"/>
  <c r="Z50" i="46"/>
  <c r="Y50" i="46"/>
  <c r="X50"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AA50" i="45"/>
  <c r="Z40" i="45"/>
  <c r="P44" i="45"/>
  <c r="X13" i="45"/>
  <c r="X49" i="45"/>
  <c r="M49" i="45"/>
  <c r="T20" i="45"/>
  <c r="Y20" i="45" s="1"/>
  <c r="T14" i="45"/>
  <c r="I28" i="45"/>
  <c r="U20" i="45"/>
  <c r="Z20" i="45" s="1"/>
  <c r="M22" i="45"/>
  <c r="L22" i="45"/>
  <c r="P22" i="45"/>
  <c r="F46" i="45"/>
  <c r="Q22" i="45"/>
  <c r="Y49" i="45"/>
  <c r="K27" i="45"/>
  <c r="P43" i="45"/>
  <c r="O43" i="45"/>
  <c r="Z49" i="45"/>
  <c r="W13" i="45"/>
  <c r="Z13" i="45"/>
  <c r="U52" i="45"/>
  <c r="Y40" i="45"/>
  <c r="X40" i="45"/>
  <c r="AA40" i="45"/>
  <c r="R19" i="45"/>
  <c r="W19" i="45" s="1"/>
  <c r="G43" i="45"/>
  <c r="R22" i="45"/>
  <c r="S25" i="45"/>
  <c r="J44" i="45"/>
  <c r="Q16" i="45"/>
  <c r="P16" i="45"/>
  <c r="F40"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F47" i="45"/>
  <c r="P23" i="45"/>
  <c r="M23" i="45"/>
  <c r="O23" i="45"/>
  <c r="X25" i="45"/>
  <c r="L26" i="45"/>
  <c r="F50" i="45"/>
  <c r="O26" i="45"/>
  <c r="P26" i="45"/>
  <c r="K41" i="45"/>
  <c r="V52" i="45" s="1"/>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F38" i="45"/>
  <c r="P14" i="45"/>
  <c r="L17" i="45"/>
  <c r="G41" i="45"/>
  <c r="R17" i="45"/>
  <c r="W17" i="45" s="1"/>
  <c r="AA44" i="45"/>
  <c r="Z44" i="45"/>
  <c r="Y44" i="45"/>
  <c r="X44" i="45"/>
  <c r="H50" i="45"/>
  <c r="S26" i="45"/>
  <c r="J28" i="45"/>
  <c r="I38" i="45"/>
  <c r="Z50" i="45"/>
  <c r="Y50" i="45"/>
  <c r="X50" i="45"/>
  <c r="Q14" i="45"/>
  <c r="S17" i="45"/>
  <c r="X17" i="45" s="1"/>
  <c r="F27" i="45"/>
  <c r="K28" i="45"/>
  <c r="W25" i="45"/>
  <c r="N49" i="45"/>
  <c r="N19" i="45"/>
  <c r="G38" i="45"/>
  <c r="L44" i="45"/>
  <c r="O49" i="45"/>
  <c r="N44" i="45"/>
  <c r="M13" i="45"/>
  <c r="T17" i="45"/>
  <c r="Y17" i="45" s="1"/>
  <c r="N20" i="45"/>
  <c r="M25" i="45"/>
  <c r="U25" i="45"/>
  <c r="U27" i="45" s="1"/>
  <c r="G27" i="45"/>
  <c r="O44" i="45"/>
  <c r="N13" i="45"/>
  <c r="N25" i="45"/>
  <c r="H46" i="44"/>
  <c r="Q46" i="44" s="1"/>
  <c r="M17" i="44"/>
  <c r="K23" i="44"/>
  <c r="H38" i="44"/>
  <c r="J46" i="44"/>
  <c r="S46" i="44" s="1"/>
  <c r="P14" i="44"/>
  <c r="T14" i="44" s="1"/>
  <c r="S16" i="44"/>
  <c r="O22" i="44"/>
  <c r="T22" i="44" s="1"/>
  <c r="P26" i="44"/>
  <c r="J38" i="44"/>
  <c r="S38" i="44" s="1"/>
  <c r="L13" i="44"/>
  <c r="O13" i="44"/>
  <c r="P17" i="44"/>
  <c r="S19" i="44"/>
  <c r="Q22" i="44"/>
  <c r="O25" i="44"/>
  <c r="U25" i="44" s="1"/>
  <c r="R26" i="44"/>
  <c r="N14" i="44"/>
  <c r="N16" i="44"/>
  <c r="H41" i="44"/>
  <c r="Q41" i="44" s="1"/>
  <c r="J47" i="44"/>
  <c r="S47" i="44" s="1"/>
  <c r="W47" i="44" s="1"/>
  <c r="P13" i="44"/>
  <c r="S14" i="44"/>
  <c r="W14" i="44" s="1"/>
  <c r="O20" i="44"/>
  <c r="O28" i="44" s="1"/>
  <c r="R22" i="44"/>
  <c r="P25" i="44"/>
  <c r="H27" i="44"/>
  <c r="J41" i="44"/>
  <c r="S41" i="44" s="1"/>
  <c r="F49" i="44"/>
  <c r="O49" i="44" s="1"/>
  <c r="Q13" i="44"/>
  <c r="O16" i="44"/>
  <c r="W16" i="44" s="1"/>
  <c r="R17" i="44"/>
  <c r="P20" i="44"/>
  <c r="Q25" i="44"/>
  <c r="N22" i="44"/>
  <c r="G43" i="44"/>
  <c r="P43" i="44" s="1"/>
  <c r="R13" i="44"/>
  <c r="R27" i="44" s="1"/>
  <c r="Q20" i="44"/>
  <c r="Q28" i="44" s="1"/>
  <c r="M14" i="44"/>
  <c r="F50" i="44"/>
  <c r="O50" i="44" s="1"/>
  <c r="S13" i="44"/>
  <c r="Q16" i="44"/>
  <c r="O19" i="44"/>
  <c r="R20" i="44"/>
  <c r="P23" i="44"/>
  <c r="T23" i="44" s="1"/>
  <c r="S25" i="44"/>
  <c r="U19" i="44"/>
  <c r="N43" i="44"/>
  <c r="M43" i="44"/>
  <c r="K43" i="44"/>
  <c r="U47" i="44"/>
  <c r="T47" i="44"/>
  <c r="V14" i="44"/>
  <c r="S51" i="44"/>
  <c r="N41" i="44"/>
  <c r="M41" i="44"/>
  <c r="L41" i="44"/>
  <c r="K41" i="44"/>
  <c r="G52" i="44"/>
  <c r="P52" i="44"/>
  <c r="W23" i="44"/>
  <c r="V23" i="44"/>
  <c r="U23" i="44"/>
  <c r="J52" i="44"/>
  <c r="W26" i="44"/>
  <c r="I27" i="44"/>
  <c r="N13" i="44"/>
  <c r="L17" i="44"/>
  <c r="N19" i="44"/>
  <c r="V19" i="44"/>
  <c r="L23" i="44"/>
  <c r="N25" i="44"/>
  <c r="V25" i="44"/>
  <c r="T26" i="44"/>
  <c r="J27" i="44"/>
  <c r="I38" i="44"/>
  <c r="R38" i="44" s="1"/>
  <c r="F40" i="44"/>
  <c r="O40" i="44" s="1"/>
  <c r="H43" i="44"/>
  <c r="Q43" i="44" s="1"/>
  <c r="F44" i="44"/>
  <c r="O44" i="44" s="1"/>
  <c r="I47" i="44"/>
  <c r="G49" i="44"/>
  <c r="P49" i="44" s="1"/>
  <c r="W13" i="44"/>
  <c r="G40" i="44"/>
  <c r="P40" i="44" s="1"/>
  <c r="L16" i="44"/>
  <c r="N17" i="44"/>
  <c r="V20" i="44"/>
  <c r="N23" i="44"/>
  <c r="V26" i="44"/>
  <c r="F28" i="44"/>
  <c r="F37" i="44"/>
  <c r="O37" i="44" s="1"/>
  <c r="K38" i="44"/>
  <c r="S52" i="44"/>
  <c r="K47" i="44"/>
  <c r="I49" i="44"/>
  <c r="R49" i="44" s="1"/>
  <c r="R51" i="44" s="1"/>
  <c r="K14" i="44"/>
  <c r="M16" i="44"/>
  <c r="K20" i="44"/>
  <c r="M22" i="44"/>
  <c r="K26" i="44"/>
  <c r="G28" i="44"/>
  <c r="G37" i="44"/>
  <c r="P37" i="44" s="1"/>
  <c r="L38" i="44"/>
  <c r="I44" i="44"/>
  <c r="R44" i="44" s="1"/>
  <c r="F46" i="44"/>
  <c r="O46" i="44" s="1"/>
  <c r="L47" i="44"/>
  <c r="L14" i="44"/>
  <c r="L20" i="44"/>
  <c r="L26" i="44"/>
  <c r="F27" i="44"/>
  <c r="H37" i="44"/>
  <c r="Q37" i="44" s="1"/>
  <c r="G46" i="44"/>
  <c r="P46" i="44" s="1"/>
  <c r="M47" i="44"/>
  <c r="I50" i="44"/>
  <c r="R50" i="44" s="1"/>
  <c r="K13" i="44"/>
  <c r="U26" i="44"/>
  <c r="I28" i="44"/>
  <c r="N38" i="44"/>
  <c r="U14" i="44"/>
  <c r="L19" i="44"/>
  <c r="S27" i="43"/>
  <c r="Q28" i="43"/>
  <c r="U25" i="43"/>
  <c r="J51" i="43"/>
  <c r="S51" i="43"/>
  <c r="G52" i="43"/>
  <c r="P52" i="43"/>
  <c r="N47" i="43"/>
  <c r="L47" i="43"/>
  <c r="K47" i="43"/>
  <c r="N43" i="43"/>
  <c r="K43" i="43"/>
  <c r="N41" i="43"/>
  <c r="M41" i="43"/>
  <c r="L41" i="43"/>
  <c r="K41" i="43"/>
  <c r="H52" i="43"/>
  <c r="I27" i="43"/>
  <c r="N13" i="43"/>
  <c r="L17" i="43"/>
  <c r="N19" i="43"/>
  <c r="V19" i="43"/>
  <c r="L23" i="43"/>
  <c r="N25" i="43"/>
  <c r="V25" i="43"/>
  <c r="J27" i="43"/>
  <c r="I38" i="43"/>
  <c r="R38" i="43" s="1"/>
  <c r="Q52" i="43"/>
  <c r="F40" i="43"/>
  <c r="O40" i="43" s="1"/>
  <c r="H43" i="43"/>
  <c r="Q43" i="43" s="1"/>
  <c r="F44" i="43"/>
  <c r="O44" i="43" s="1"/>
  <c r="I47" i="43"/>
  <c r="R47" i="43" s="1"/>
  <c r="G49" i="43"/>
  <c r="P49" i="43" s="1"/>
  <c r="N49" i="43"/>
  <c r="W13" i="43"/>
  <c r="W19" i="43"/>
  <c r="W25" i="43"/>
  <c r="J38" i="43"/>
  <c r="S38" i="43" s="1"/>
  <c r="G40" i="43"/>
  <c r="P40" i="43" s="1"/>
  <c r="I43" i="43"/>
  <c r="R43" i="43" s="1"/>
  <c r="H49" i="43"/>
  <c r="Q49" i="43" s="1"/>
  <c r="F50" i="43"/>
  <c r="O50" i="43" s="1"/>
  <c r="P27" i="43"/>
  <c r="R28" i="43"/>
  <c r="L16" i="43"/>
  <c r="T16" i="43"/>
  <c r="N17" i="43"/>
  <c r="T19" i="43"/>
  <c r="V20" i="43"/>
  <c r="L22" i="43"/>
  <c r="T22" i="43"/>
  <c r="N23" i="43"/>
  <c r="T25" i="43"/>
  <c r="V26" i="43"/>
  <c r="F28" i="43"/>
  <c r="F37" i="43"/>
  <c r="O37" i="43" s="1"/>
  <c r="I49" i="43"/>
  <c r="R49" i="43" s="1"/>
  <c r="K14" i="43"/>
  <c r="S28" i="43"/>
  <c r="M16" i="43"/>
  <c r="U16" i="43"/>
  <c r="K20" i="43"/>
  <c r="W20" i="43"/>
  <c r="M22" i="43"/>
  <c r="U22" i="43"/>
  <c r="O28" i="43"/>
  <c r="K26" i="43"/>
  <c r="G28" i="43"/>
  <c r="G37" i="43"/>
  <c r="P37" i="43" s="1"/>
  <c r="I44" i="43"/>
  <c r="R44" i="43" s="1"/>
  <c r="F46" i="43"/>
  <c r="O46" i="43" s="1"/>
  <c r="R27" i="43"/>
  <c r="L14" i="43"/>
  <c r="T14" i="43"/>
  <c r="V16" i="43"/>
  <c r="L20" i="43"/>
  <c r="T20" i="43"/>
  <c r="V22" i="43"/>
  <c r="L26" i="43"/>
  <c r="T26" i="43"/>
  <c r="F27" i="43"/>
  <c r="H37" i="43"/>
  <c r="Q37" i="43" s="1"/>
  <c r="G46" i="43"/>
  <c r="P46" i="43" s="1"/>
  <c r="K49" i="43"/>
  <c r="I50" i="43"/>
  <c r="R50" i="43" s="1"/>
  <c r="W26" i="43"/>
  <c r="K13" i="43"/>
  <c r="M14" i="43"/>
  <c r="U14" i="43"/>
  <c r="U20" i="43"/>
  <c r="U26" i="43"/>
  <c r="O27" i="43"/>
  <c r="F38" i="43"/>
  <c r="O38" i="43" s="1"/>
  <c r="L49" i="43"/>
  <c r="L19" i="43"/>
  <c r="AA51" i="47" l="1"/>
  <c r="Z51" i="47"/>
  <c r="Y51" i="47"/>
  <c r="X51" i="47"/>
  <c r="R52" i="47"/>
  <c r="AA38" i="47"/>
  <c r="Z38" i="47"/>
  <c r="Y38" i="47"/>
  <c r="X38" i="47"/>
  <c r="AA37" i="47"/>
  <c r="W28" i="47"/>
  <c r="Z28" i="47"/>
  <c r="AA28" i="47"/>
  <c r="Y28" i="47"/>
  <c r="X28" i="47"/>
  <c r="M51" i="47"/>
  <c r="L51" i="47"/>
  <c r="P51" i="47"/>
  <c r="O51" i="47"/>
  <c r="N51" i="47"/>
  <c r="M52" i="47"/>
  <c r="L52" i="47"/>
  <c r="P52" i="47"/>
  <c r="O52" i="47"/>
  <c r="N52" i="47"/>
  <c r="Z27" i="47"/>
  <c r="X27" i="47"/>
  <c r="Y27" i="47"/>
  <c r="W27" i="47"/>
  <c r="AA27" i="47"/>
  <c r="J51" i="46"/>
  <c r="S28" i="46"/>
  <c r="X27" i="46"/>
  <c r="I51" i="46"/>
  <c r="T51" i="46"/>
  <c r="AA47" i="46"/>
  <c r="Z47" i="46"/>
  <c r="Y47" i="46"/>
  <c r="X47" i="46"/>
  <c r="M46" i="46"/>
  <c r="L46" i="46"/>
  <c r="P46" i="46"/>
  <c r="O46" i="46"/>
  <c r="N46" i="46"/>
  <c r="U27" i="46"/>
  <c r="Z27" i="46" s="1"/>
  <c r="Z16" i="46"/>
  <c r="T28" i="46"/>
  <c r="P47" i="46"/>
  <c r="O47" i="46"/>
  <c r="N47" i="46"/>
  <c r="M47" i="46"/>
  <c r="L47" i="46"/>
  <c r="M27" i="46"/>
  <c r="P27" i="46"/>
  <c r="O27" i="46"/>
  <c r="N27" i="46"/>
  <c r="L27" i="46"/>
  <c r="Z38" i="46"/>
  <c r="AA38" i="46"/>
  <c r="Y38" i="46"/>
  <c r="AA17" i="46"/>
  <c r="Z17" i="46"/>
  <c r="Y17" i="46"/>
  <c r="X17" i="46"/>
  <c r="W17" i="46"/>
  <c r="N28" i="46"/>
  <c r="M28" i="46"/>
  <c r="L28" i="46"/>
  <c r="P28" i="46"/>
  <c r="O28" i="46"/>
  <c r="P44" i="46"/>
  <c r="O44" i="46"/>
  <c r="N44" i="46"/>
  <c r="M44" i="46"/>
  <c r="L44" i="46"/>
  <c r="U51" i="46"/>
  <c r="R27" i="46"/>
  <c r="W27" i="46" s="1"/>
  <c r="P40" i="46"/>
  <c r="O40" i="46"/>
  <c r="N40" i="46"/>
  <c r="M40" i="46"/>
  <c r="L40" i="46"/>
  <c r="N49" i="46"/>
  <c r="AA26" i="46"/>
  <c r="X26" i="46"/>
  <c r="Z26" i="46"/>
  <c r="Y26" i="46"/>
  <c r="W26" i="46"/>
  <c r="L41" i="46"/>
  <c r="M38" i="46"/>
  <c r="L38" i="46"/>
  <c r="P38" i="46"/>
  <c r="O38" i="46"/>
  <c r="F52" i="46"/>
  <c r="N38" i="46"/>
  <c r="S51" i="46"/>
  <c r="H51" i="46"/>
  <c r="K51" i="46"/>
  <c r="V51" i="46"/>
  <c r="V27" i="46"/>
  <c r="AA27" i="46" s="1"/>
  <c r="P50" i="46"/>
  <c r="O50" i="46"/>
  <c r="N50" i="46"/>
  <c r="M50" i="46"/>
  <c r="L50" i="46"/>
  <c r="S52" i="46"/>
  <c r="H52" i="46"/>
  <c r="M37" i="46"/>
  <c r="P37" i="46"/>
  <c r="O37" i="46"/>
  <c r="N37" i="46"/>
  <c r="L37" i="46"/>
  <c r="F51" i="46"/>
  <c r="V28" i="46"/>
  <c r="R28" i="46"/>
  <c r="AA14" i="46"/>
  <c r="X14" i="46"/>
  <c r="Z14" i="46"/>
  <c r="Y14" i="46"/>
  <c r="Q28" i="46"/>
  <c r="W14" i="46"/>
  <c r="G51" i="46"/>
  <c r="V52" i="46"/>
  <c r="J52" i="46"/>
  <c r="T52" i="46"/>
  <c r="I52" i="46"/>
  <c r="X43" i="46"/>
  <c r="AA43" i="46"/>
  <c r="Z43" i="46"/>
  <c r="Y43" i="46"/>
  <c r="AA22" i="46"/>
  <c r="Y22" i="46"/>
  <c r="Z22" i="46"/>
  <c r="X22" i="46"/>
  <c r="W22" i="46"/>
  <c r="M43" i="46"/>
  <c r="T27" i="46"/>
  <c r="Y27" i="46" s="1"/>
  <c r="Y13" i="46"/>
  <c r="G52" i="46"/>
  <c r="Z37" i="46"/>
  <c r="R51" i="46"/>
  <c r="X37" i="46"/>
  <c r="AA46" i="46"/>
  <c r="Z46" i="46"/>
  <c r="Y46" i="46"/>
  <c r="X46" i="46"/>
  <c r="U52" i="46"/>
  <c r="R51" i="45"/>
  <c r="T13" i="44"/>
  <c r="W22" i="44"/>
  <c r="Z46" i="45"/>
  <c r="Y46" i="45"/>
  <c r="U22" i="44"/>
  <c r="X46" i="45"/>
  <c r="AA46" i="45"/>
  <c r="F51" i="45"/>
  <c r="O41" i="45"/>
  <c r="R28" i="45"/>
  <c r="P41" i="45"/>
  <c r="G51" i="45"/>
  <c r="L51" i="45" s="1"/>
  <c r="M43" i="45"/>
  <c r="S28" i="45"/>
  <c r="V27" i="45"/>
  <c r="R27" i="45"/>
  <c r="I51" i="45"/>
  <c r="N51" i="45" s="1"/>
  <c r="N37" i="45"/>
  <c r="T51" i="45"/>
  <c r="Z43" i="45"/>
  <c r="Y43" i="45"/>
  <c r="AA43" i="45"/>
  <c r="X43" i="45"/>
  <c r="Z25" i="45"/>
  <c r="N28" i="45"/>
  <c r="M28" i="45"/>
  <c r="L28" i="45"/>
  <c r="O28" i="45"/>
  <c r="P28" i="45"/>
  <c r="AA49" i="45"/>
  <c r="P49" i="45"/>
  <c r="K52" i="45"/>
  <c r="U51" i="45"/>
  <c r="Y16" i="45"/>
  <c r="X16" i="45"/>
  <c r="W16" i="45"/>
  <c r="AA16" i="45"/>
  <c r="Z16" i="45"/>
  <c r="Q27" i="45"/>
  <c r="S27" i="45"/>
  <c r="AA14" i="45"/>
  <c r="Z14" i="45"/>
  <c r="Q28" i="45"/>
  <c r="W14" i="45"/>
  <c r="Y14" i="45"/>
  <c r="X14" i="45"/>
  <c r="AA26" i="45"/>
  <c r="Z26" i="45"/>
  <c r="W26" i="45"/>
  <c r="X26" i="45"/>
  <c r="Y26" i="45"/>
  <c r="O40" i="45"/>
  <c r="N40" i="45"/>
  <c r="M40" i="45"/>
  <c r="L40" i="45"/>
  <c r="P40" i="45"/>
  <c r="T52" i="45"/>
  <c r="I52" i="45"/>
  <c r="Z47" i="45"/>
  <c r="Y47" i="45"/>
  <c r="X47" i="45"/>
  <c r="AA47" i="45"/>
  <c r="J51" i="45"/>
  <c r="O51" i="45" s="1"/>
  <c r="T28" i="45"/>
  <c r="AA22" i="45"/>
  <c r="X22" i="45"/>
  <c r="Z22" i="45"/>
  <c r="Y22" i="45"/>
  <c r="W22" i="45"/>
  <c r="G52" i="45"/>
  <c r="L38" i="45"/>
  <c r="O38" i="45"/>
  <c r="F52" i="45"/>
  <c r="N38" i="45"/>
  <c r="P38" i="45"/>
  <c r="M38" i="45"/>
  <c r="AA41" i="45"/>
  <c r="Z41" i="45"/>
  <c r="Y41" i="45"/>
  <c r="X41" i="45"/>
  <c r="S51" i="45"/>
  <c r="M37" i="45"/>
  <c r="H51" i="45"/>
  <c r="M51" i="45" s="1"/>
  <c r="P47" i="45"/>
  <c r="O47" i="45"/>
  <c r="N47" i="45"/>
  <c r="M47" i="45"/>
  <c r="L47" i="45"/>
  <c r="P27" i="45"/>
  <c r="O27" i="45"/>
  <c r="L27" i="45"/>
  <c r="N27" i="45"/>
  <c r="M27" i="45"/>
  <c r="S52" i="45"/>
  <c r="H52" i="45"/>
  <c r="L41" i="45"/>
  <c r="Z23" i="45"/>
  <c r="Y23" i="45"/>
  <c r="X23" i="45"/>
  <c r="AA23" i="45"/>
  <c r="W23" i="45"/>
  <c r="Z37" i="45"/>
  <c r="X37" i="45"/>
  <c r="L46" i="45"/>
  <c r="O46" i="45"/>
  <c r="N46" i="45"/>
  <c r="P46" i="45"/>
  <c r="M46" i="45"/>
  <c r="K51" i="45"/>
  <c r="P51" i="45" s="1"/>
  <c r="V51" i="45"/>
  <c r="T27" i="45"/>
  <c r="Y13" i="45"/>
  <c r="U28" i="45"/>
  <c r="P50" i="45"/>
  <c r="O50" i="45"/>
  <c r="N50" i="45"/>
  <c r="M50" i="45"/>
  <c r="L50" i="45"/>
  <c r="J52" i="45"/>
  <c r="L43" i="45"/>
  <c r="W20" i="44"/>
  <c r="W25" i="44"/>
  <c r="L50" i="44"/>
  <c r="K50" i="44"/>
  <c r="F52" i="44"/>
  <c r="N52" i="44" s="1"/>
  <c r="N50" i="44"/>
  <c r="T20" i="44"/>
  <c r="T25" i="44"/>
  <c r="W19" i="44"/>
  <c r="V22" i="44"/>
  <c r="M50" i="44"/>
  <c r="J51" i="44"/>
  <c r="U20" i="44"/>
  <c r="T19" i="44"/>
  <c r="H52" i="44"/>
  <c r="Q38" i="44"/>
  <c r="Q52" i="44" s="1"/>
  <c r="M49" i="44"/>
  <c r="V13" i="44"/>
  <c r="I51" i="44"/>
  <c r="L49" i="44"/>
  <c r="V16" i="44"/>
  <c r="T16" i="44"/>
  <c r="O27" i="44"/>
  <c r="V27" i="44" s="1"/>
  <c r="L43" i="44"/>
  <c r="U16" i="44"/>
  <c r="N47" i="44"/>
  <c r="R47" i="44"/>
  <c r="V47" i="44" s="1"/>
  <c r="N49" i="44"/>
  <c r="S27" i="44"/>
  <c r="H51" i="44"/>
  <c r="Q51" i="44"/>
  <c r="K52" i="44"/>
  <c r="S28" i="44"/>
  <c r="W28" i="44" s="1"/>
  <c r="L44" i="44"/>
  <c r="K44" i="44"/>
  <c r="N44" i="44"/>
  <c r="M44" i="44"/>
  <c r="P28" i="44"/>
  <c r="T28" i="44" s="1"/>
  <c r="T38" i="44"/>
  <c r="F51" i="44"/>
  <c r="N37" i="44"/>
  <c r="M37" i="44"/>
  <c r="L37" i="44"/>
  <c r="K37" i="44"/>
  <c r="U28" i="44"/>
  <c r="N27" i="44"/>
  <c r="M27" i="44"/>
  <c r="L27" i="44"/>
  <c r="K27" i="44"/>
  <c r="K49" i="44"/>
  <c r="N46" i="44"/>
  <c r="M46" i="44"/>
  <c r="L46" i="44"/>
  <c r="K46" i="44"/>
  <c r="U13" i="44"/>
  <c r="Q27" i="44"/>
  <c r="N28" i="44"/>
  <c r="M28" i="44"/>
  <c r="L28" i="44"/>
  <c r="K28" i="44"/>
  <c r="L40" i="44"/>
  <c r="K40" i="44"/>
  <c r="N40" i="44"/>
  <c r="M40" i="44"/>
  <c r="V43" i="44"/>
  <c r="U43" i="44"/>
  <c r="T43" i="44"/>
  <c r="W43" i="44"/>
  <c r="W38" i="44"/>
  <c r="W50" i="44"/>
  <c r="V50" i="44"/>
  <c r="U50" i="44"/>
  <c r="T50" i="44"/>
  <c r="R28" i="44"/>
  <c r="V28" i="44" s="1"/>
  <c r="I52" i="44"/>
  <c r="M38" i="44"/>
  <c r="G51" i="44"/>
  <c r="P51" i="44"/>
  <c r="W17" i="44"/>
  <c r="V17" i="44"/>
  <c r="U17" i="44"/>
  <c r="T17" i="44"/>
  <c r="P27" i="44"/>
  <c r="U49" i="44"/>
  <c r="T49" i="44"/>
  <c r="W49" i="44"/>
  <c r="V49" i="44"/>
  <c r="W41" i="44"/>
  <c r="V41" i="44"/>
  <c r="U41" i="44"/>
  <c r="T41" i="44"/>
  <c r="M49" i="43"/>
  <c r="W28" i="43"/>
  <c r="V28" i="43"/>
  <c r="U28" i="43"/>
  <c r="N38" i="43"/>
  <c r="M38" i="43"/>
  <c r="L38" i="43"/>
  <c r="K38" i="43"/>
  <c r="F52" i="43"/>
  <c r="N46" i="43"/>
  <c r="M46" i="43"/>
  <c r="L46" i="43"/>
  <c r="K46" i="43"/>
  <c r="L40" i="43"/>
  <c r="K40" i="43"/>
  <c r="M40" i="43"/>
  <c r="N40" i="43"/>
  <c r="L43" i="43"/>
  <c r="M47" i="43"/>
  <c r="U13" i="43"/>
  <c r="Q27" i="43"/>
  <c r="U27" i="43" s="1"/>
  <c r="K50" i="43"/>
  <c r="L50" i="43"/>
  <c r="N50" i="43"/>
  <c r="M50" i="43"/>
  <c r="M43" i="43"/>
  <c r="K37" i="43"/>
  <c r="F51" i="43"/>
  <c r="N37" i="43"/>
  <c r="M37" i="43"/>
  <c r="L37" i="43"/>
  <c r="U49" i="43"/>
  <c r="T49" i="43"/>
  <c r="V49" i="43"/>
  <c r="W49" i="43"/>
  <c r="V14" i="43"/>
  <c r="V13" i="43"/>
  <c r="H51" i="43"/>
  <c r="Q51" i="43"/>
  <c r="N27" i="43"/>
  <c r="M27" i="43"/>
  <c r="L27" i="43"/>
  <c r="K27" i="43"/>
  <c r="W17" i="43"/>
  <c r="V17" i="43"/>
  <c r="U17" i="43"/>
  <c r="T17" i="43"/>
  <c r="N28" i="43"/>
  <c r="M28" i="43"/>
  <c r="K28" i="43"/>
  <c r="L28" i="43"/>
  <c r="R51" i="43"/>
  <c r="W41" i="43"/>
  <c r="V41" i="43"/>
  <c r="U41" i="43"/>
  <c r="T41" i="43"/>
  <c r="G51" i="43"/>
  <c r="P51" i="43"/>
  <c r="I52" i="43"/>
  <c r="R52" i="43"/>
  <c r="J52" i="43"/>
  <c r="S52" i="43"/>
  <c r="I51" i="43"/>
  <c r="T13" i="43"/>
  <c r="W23" i="43"/>
  <c r="V23" i="43"/>
  <c r="U23" i="43"/>
  <c r="T23" i="43"/>
  <c r="W27" i="43"/>
  <c r="V27" i="43"/>
  <c r="T27" i="43"/>
  <c r="W47" i="43"/>
  <c r="V47" i="43"/>
  <c r="U47" i="43"/>
  <c r="T47" i="43"/>
  <c r="W14" i="43"/>
  <c r="L44" i="43"/>
  <c r="K44" i="43"/>
  <c r="M44" i="43"/>
  <c r="N44" i="43"/>
  <c r="P28" i="43"/>
  <c r="T28" i="43" s="1"/>
  <c r="V43" i="43"/>
  <c r="U43" i="43"/>
  <c r="T43" i="43"/>
  <c r="W43" i="43"/>
  <c r="AA52" i="47" l="1"/>
  <c r="Z52" i="47"/>
  <c r="Y52" i="47"/>
  <c r="X52" i="47"/>
  <c r="Y37" i="46"/>
  <c r="AA41" i="46"/>
  <c r="Z41" i="46"/>
  <c r="Y41" i="46"/>
  <c r="X41" i="46"/>
  <c r="R52" i="46"/>
  <c r="Z28" i="46"/>
  <c r="AA28" i="46"/>
  <c r="Y28" i="46"/>
  <c r="X28" i="46"/>
  <c r="W28" i="46"/>
  <c r="AA51" i="46"/>
  <c r="Z51" i="46"/>
  <c r="Y51" i="46"/>
  <c r="X51" i="46"/>
  <c r="M51" i="46"/>
  <c r="L51" i="46"/>
  <c r="P51" i="46"/>
  <c r="O51" i="46"/>
  <c r="N51" i="46"/>
  <c r="M52" i="46"/>
  <c r="L52" i="46"/>
  <c r="P52" i="46"/>
  <c r="O52" i="46"/>
  <c r="N52" i="46"/>
  <c r="AA37" i="46"/>
  <c r="X38" i="46"/>
  <c r="T27" i="44"/>
  <c r="M52" i="44"/>
  <c r="W27" i="44"/>
  <c r="U27" i="44"/>
  <c r="AA51" i="45"/>
  <c r="Y51" i="45"/>
  <c r="X51" i="45"/>
  <c r="Z51" i="45"/>
  <c r="L52" i="45"/>
  <c r="O52" i="45"/>
  <c r="N52" i="45"/>
  <c r="P52" i="45"/>
  <c r="M52" i="45"/>
  <c r="Y37" i="45"/>
  <c r="Y28" i="45"/>
  <c r="AA28" i="45"/>
  <c r="Z28" i="45"/>
  <c r="X28" i="45"/>
  <c r="W28" i="45"/>
  <c r="AA37" i="45"/>
  <c r="Y27" i="45"/>
  <c r="X27" i="45"/>
  <c r="W27" i="45"/>
  <c r="Z27" i="45"/>
  <c r="AA27" i="45"/>
  <c r="R52" i="45"/>
  <c r="AA38" i="45"/>
  <c r="Y38" i="45"/>
  <c r="X38" i="45"/>
  <c r="Z38" i="45"/>
  <c r="U38" i="44"/>
  <c r="L52" i="44"/>
  <c r="T40" i="44"/>
  <c r="W40" i="44"/>
  <c r="V40" i="44"/>
  <c r="U40" i="44"/>
  <c r="R52" i="44"/>
  <c r="V38" i="44"/>
  <c r="T44" i="44"/>
  <c r="W44" i="44"/>
  <c r="V44" i="44"/>
  <c r="U44" i="44"/>
  <c r="O52" i="44"/>
  <c r="W46" i="44"/>
  <c r="V46" i="44"/>
  <c r="U46" i="44"/>
  <c r="T46" i="44"/>
  <c r="N51" i="44"/>
  <c r="M51" i="44"/>
  <c r="L51" i="44"/>
  <c r="K51" i="44"/>
  <c r="O51" i="44"/>
  <c r="W37" i="44"/>
  <c r="V37" i="44"/>
  <c r="U37" i="44"/>
  <c r="T37" i="44"/>
  <c r="K52" i="43"/>
  <c r="L52" i="43"/>
  <c r="N52" i="43"/>
  <c r="M52" i="43"/>
  <c r="T44" i="43"/>
  <c r="W44" i="43"/>
  <c r="U44" i="43"/>
  <c r="V44" i="43"/>
  <c r="O51" i="43"/>
  <c r="W37" i="43"/>
  <c r="V37" i="43"/>
  <c r="U37" i="43"/>
  <c r="T37" i="43"/>
  <c r="N51" i="43"/>
  <c r="M51" i="43"/>
  <c r="L51" i="43"/>
  <c r="K51" i="43"/>
  <c r="W38" i="43"/>
  <c r="V38" i="43"/>
  <c r="U38" i="43"/>
  <c r="T38" i="43"/>
  <c r="O52" i="43"/>
  <c r="W50" i="43"/>
  <c r="V50" i="43"/>
  <c r="T50" i="43"/>
  <c r="U50" i="43"/>
  <c r="T40" i="43"/>
  <c r="U40" i="43"/>
  <c r="W40" i="43"/>
  <c r="V40" i="43"/>
  <c r="W46" i="43"/>
  <c r="V46" i="43"/>
  <c r="U46" i="43"/>
  <c r="T46" i="43"/>
  <c r="AA52" i="46" l="1"/>
  <c r="Z52" i="46"/>
  <c r="Y52" i="46"/>
  <c r="X52" i="46"/>
  <c r="AA52" i="45"/>
  <c r="Y52" i="45"/>
  <c r="X52" i="45"/>
  <c r="Z52" i="45"/>
  <c r="W51" i="44"/>
  <c r="V51" i="44"/>
  <c r="U51" i="44"/>
  <c r="T51" i="44"/>
  <c r="W52" i="44"/>
  <c r="V52" i="44"/>
  <c r="U52" i="44"/>
  <c r="T52" i="44"/>
  <c r="W52" i="43"/>
  <c r="V52" i="43"/>
  <c r="U52" i="43"/>
  <c r="T52" i="43"/>
  <c r="W51" i="43"/>
  <c r="V51" i="43"/>
  <c r="U51" i="43"/>
  <c r="T51" i="43"/>
  <c r="S50" i="41" l="1"/>
  <c r="R50" i="41"/>
  <c r="Q50" i="41"/>
  <c r="P50" i="41"/>
  <c r="O50" i="41"/>
  <c r="S49" i="41"/>
  <c r="R49" i="41"/>
  <c r="Q49" i="41"/>
  <c r="P49" i="41"/>
  <c r="O49" i="41"/>
  <c r="S47" i="41"/>
  <c r="R47" i="41"/>
  <c r="Q47" i="41"/>
  <c r="P47" i="41"/>
  <c r="O47" i="41"/>
  <c r="S46" i="41"/>
  <c r="R46" i="41"/>
  <c r="Q46" i="41"/>
  <c r="P46" i="41"/>
  <c r="O46" i="41"/>
  <c r="S44" i="41"/>
  <c r="R44" i="41"/>
  <c r="Q44" i="41"/>
  <c r="P44" i="41"/>
  <c r="O44" i="41"/>
  <c r="S43" i="41"/>
  <c r="R43" i="41"/>
  <c r="Q43" i="41"/>
  <c r="P43" i="41"/>
  <c r="O43" i="41"/>
  <c r="S41" i="41"/>
  <c r="R41" i="41"/>
  <c r="Q41" i="41"/>
  <c r="P41" i="41"/>
  <c r="O41" i="41"/>
  <c r="S40" i="41"/>
  <c r="R40" i="41"/>
  <c r="Q40" i="41"/>
  <c r="P40" i="41"/>
  <c r="O40" i="41"/>
  <c r="S38" i="41"/>
  <c r="R38" i="41"/>
  <c r="Q38" i="41"/>
  <c r="P38" i="41"/>
  <c r="O38" i="41"/>
  <c r="S37" i="41"/>
  <c r="R37" i="41"/>
  <c r="Q37" i="41"/>
  <c r="P37" i="41"/>
  <c r="O37" i="41"/>
  <c r="S26" i="41"/>
  <c r="R26" i="41"/>
  <c r="Q26" i="41"/>
  <c r="P26" i="41"/>
  <c r="O26" i="41"/>
  <c r="S25" i="41"/>
  <c r="R25" i="41"/>
  <c r="Q25" i="41"/>
  <c r="P25" i="41"/>
  <c r="O25" i="41"/>
  <c r="S23" i="41"/>
  <c r="R23" i="41"/>
  <c r="Q23" i="41"/>
  <c r="P23" i="41"/>
  <c r="O23" i="41"/>
  <c r="S22" i="41"/>
  <c r="R22" i="41"/>
  <c r="Q22" i="41"/>
  <c r="P22" i="41"/>
  <c r="O22" i="41"/>
  <c r="S20" i="41"/>
  <c r="R20" i="41"/>
  <c r="Q20" i="41"/>
  <c r="P20" i="41"/>
  <c r="O20" i="41"/>
  <c r="S19" i="41"/>
  <c r="R19" i="41"/>
  <c r="Q19" i="41"/>
  <c r="P19" i="41"/>
  <c r="O19" i="41"/>
  <c r="S17" i="41"/>
  <c r="R17" i="41"/>
  <c r="Q17" i="41"/>
  <c r="P17" i="41"/>
  <c r="O17" i="41"/>
  <c r="S16" i="41"/>
  <c r="R16" i="41"/>
  <c r="Q16" i="41"/>
  <c r="P16" i="41"/>
  <c r="O16" i="41"/>
  <c r="S14" i="41"/>
  <c r="R14" i="41"/>
  <c r="Q14" i="41"/>
  <c r="P14" i="41"/>
  <c r="O14" i="41"/>
  <c r="S13" i="41"/>
  <c r="R13" i="41"/>
  <c r="Q13" i="41"/>
  <c r="P13" i="41"/>
  <c r="O13" i="41"/>
  <c r="AA52" i="4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T19"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Q49" i="40"/>
  <c r="O47" i="40"/>
  <c r="S46" i="40"/>
  <c r="Q44" i="40"/>
  <c r="P44" i="40"/>
  <c r="R41" i="40"/>
  <c r="R37" i="40"/>
  <c r="S26" i="40"/>
  <c r="R26" i="40"/>
  <c r="Q26" i="40"/>
  <c r="P26" i="40"/>
  <c r="O26" i="40"/>
  <c r="U26" i="40" s="1"/>
  <c r="S25" i="40"/>
  <c r="R25" i="40"/>
  <c r="Q25" i="40"/>
  <c r="P25" i="40"/>
  <c r="O25" i="40"/>
  <c r="S23" i="40"/>
  <c r="R23" i="40"/>
  <c r="Q23" i="40"/>
  <c r="P23" i="40"/>
  <c r="O23" i="40"/>
  <c r="S22" i="40"/>
  <c r="R22" i="40"/>
  <c r="Q22" i="40"/>
  <c r="P22" i="40"/>
  <c r="O22" i="40"/>
  <c r="S20" i="40"/>
  <c r="R20" i="40"/>
  <c r="V20" i="40" s="1"/>
  <c r="Q20" i="40"/>
  <c r="P20" i="40"/>
  <c r="O20" i="40"/>
  <c r="S19" i="40"/>
  <c r="R19" i="40"/>
  <c r="Q19" i="40"/>
  <c r="P19" i="40"/>
  <c r="O19" i="40"/>
  <c r="S17" i="40"/>
  <c r="R17" i="40"/>
  <c r="Q17" i="40"/>
  <c r="P17" i="40"/>
  <c r="O17" i="40"/>
  <c r="S16" i="40"/>
  <c r="R16" i="40"/>
  <c r="Q16" i="40"/>
  <c r="P16" i="40"/>
  <c r="O16" i="40"/>
  <c r="S14" i="40"/>
  <c r="R14" i="40"/>
  <c r="Q14" i="40"/>
  <c r="P14" i="40"/>
  <c r="O14" i="40"/>
  <c r="S13" i="40"/>
  <c r="R13" i="40"/>
  <c r="Q13" i="40"/>
  <c r="P13" i="40"/>
  <c r="O13" i="40"/>
  <c r="AA52" i="40"/>
  <c r="Z52" i="40"/>
  <c r="Y52" i="40"/>
  <c r="AA51" i="40"/>
  <c r="Z51" i="40"/>
  <c r="Y51" i="40"/>
  <c r="X51" i="40"/>
  <c r="J50" i="40"/>
  <c r="S50" i="40" s="1"/>
  <c r="H50" i="40"/>
  <c r="Q50" i="40" s="1"/>
  <c r="J49" i="40"/>
  <c r="S49" i="40" s="1"/>
  <c r="F49" i="40"/>
  <c r="O49" i="40" s="1"/>
  <c r="H47" i="40"/>
  <c r="Q47" i="40" s="1"/>
  <c r="F47" i="40"/>
  <c r="J46" i="40"/>
  <c r="H46" i="40"/>
  <c r="Q46" i="40" s="1"/>
  <c r="F46" i="40"/>
  <c r="O46" i="40" s="1"/>
  <c r="I44" i="40"/>
  <c r="R44" i="40" s="1"/>
  <c r="G43" i="40"/>
  <c r="P43" i="40" s="1"/>
  <c r="J41" i="40"/>
  <c r="S41" i="40" s="1"/>
  <c r="H41" i="40"/>
  <c r="Q41" i="40" s="1"/>
  <c r="F41" i="40"/>
  <c r="O41" i="40" s="1"/>
  <c r="X52" i="40"/>
  <c r="H38" i="40"/>
  <c r="Q38" i="40" s="1"/>
  <c r="F38" i="40"/>
  <c r="O38" i="40" s="1"/>
  <c r="G37" i="40"/>
  <c r="P37" i="40" s="1"/>
  <c r="O33" i="40"/>
  <c r="M26" i="40"/>
  <c r="K26" i="40"/>
  <c r="I50" i="40"/>
  <c r="R50" i="40" s="1"/>
  <c r="G50" i="40"/>
  <c r="P50" i="40" s="1"/>
  <c r="N26" i="40"/>
  <c r="K25" i="40"/>
  <c r="H49" i="40"/>
  <c r="L25" i="40"/>
  <c r="W23" i="40"/>
  <c r="J47" i="40"/>
  <c r="S47" i="40" s="1"/>
  <c r="G47" i="40"/>
  <c r="P47" i="40" s="1"/>
  <c r="N23" i="40"/>
  <c r="U22" i="40"/>
  <c r="M22" i="40"/>
  <c r="I46" i="40"/>
  <c r="R46" i="40" s="1"/>
  <c r="L22" i="40"/>
  <c r="N22" i="40"/>
  <c r="M20" i="40"/>
  <c r="K20" i="40"/>
  <c r="J44" i="40"/>
  <c r="S44" i="40" s="1"/>
  <c r="H44" i="40"/>
  <c r="G44" i="40"/>
  <c r="N20" i="40"/>
  <c r="K19" i="40"/>
  <c r="J43" i="40"/>
  <c r="S43" i="40" s="1"/>
  <c r="H43" i="40"/>
  <c r="Q43" i="40" s="1"/>
  <c r="F43" i="40"/>
  <c r="O43" i="40" s="1"/>
  <c r="Y28" i="40"/>
  <c r="I41" i="40"/>
  <c r="G41" i="40"/>
  <c r="P41" i="40" s="1"/>
  <c r="N17" i="40"/>
  <c r="M16" i="40"/>
  <c r="J40" i="40"/>
  <c r="S40" i="40" s="1"/>
  <c r="I40" i="40"/>
  <c r="R40" i="40" s="1"/>
  <c r="H40" i="40"/>
  <c r="Q40" i="40" s="1"/>
  <c r="N16" i="40"/>
  <c r="AA28" i="40"/>
  <c r="Z28" i="40"/>
  <c r="X28" i="40"/>
  <c r="V14" i="40"/>
  <c r="M14" i="40"/>
  <c r="K14" i="40"/>
  <c r="J28" i="40"/>
  <c r="I38" i="40"/>
  <c r="R38" i="40" s="1"/>
  <c r="H28" i="40"/>
  <c r="G38" i="40"/>
  <c r="P38" i="40" s="1"/>
  <c r="N14" i="40"/>
  <c r="AA27" i="40"/>
  <c r="Z27" i="40"/>
  <c r="Y27" i="40"/>
  <c r="X27" i="40"/>
  <c r="K13" i="40"/>
  <c r="J37" i="40"/>
  <c r="S37" i="40" s="1"/>
  <c r="I37" i="40"/>
  <c r="H27" i="40"/>
  <c r="L13" i="40"/>
  <c r="O9" i="40"/>
  <c r="F9" i="40"/>
  <c r="F33" i="40" s="1"/>
  <c r="S50" i="38"/>
  <c r="R50" i="38"/>
  <c r="Q50" i="38"/>
  <c r="P50" i="38"/>
  <c r="O50" i="38"/>
  <c r="S49" i="38"/>
  <c r="R49" i="38"/>
  <c r="Q49" i="38"/>
  <c r="P49" i="38"/>
  <c r="O49" i="38"/>
  <c r="S47" i="38"/>
  <c r="R47" i="38"/>
  <c r="Q47" i="38"/>
  <c r="P47" i="38"/>
  <c r="S46" i="38"/>
  <c r="R46" i="38"/>
  <c r="Q46" i="38"/>
  <c r="P46" i="38"/>
  <c r="O46" i="38"/>
  <c r="S44" i="38"/>
  <c r="R44" i="38"/>
  <c r="Q44" i="38"/>
  <c r="P44" i="38"/>
  <c r="O44" i="38"/>
  <c r="S43" i="38"/>
  <c r="R43" i="38"/>
  <c r="Q43" i="38"/>
  <c r="P43" i="38"/>
  <c r="O43" i="38"/>
  <c r="S41" i="38"/>
  <c r="R41" i="38"/>
  <c r="Q41" i="38"/>
  <c r="P41" i="38"/>
  <c r="O41" i="38"/>
  <c r="S40" i="38"/>
  <c r="R40" i="38"/>
  <c r="Q40" i="38"/>
  <c r="P40" i="38"/>
  <c r="O40" i="38"/>
  <c r="S38" i="38"/>
  <c r="R38" i="38"/>
  <c r="Q38" i="38"/>
  <c r="P38" i="38"/>
  <c r="O38" i="38"/>
  <c r="S37" i="38"/>
  <c r="R37" i="38"/>
  <c r="Q37" i="38"/>
  <c r="P37" i="38"/>
  <c r="O37" i="38"/>
  <c r="S26" i="38"/>
  <c r="R26" i="38"/>
  <c r="Q26" i="38"/>
  <c r="P26" i="38"/>
  <c r="O26" i="38"/>
  <c r="S25" i="38"/>
  <c r="R25" i="38"/>
  <c r="Q25" i="38"/>
  <c r="P25" i="38"/>
  <c r="O25" i="38"/>
  <c r="S23" i="38"/>
  <c r="R23" i="38"/>
  <c r="Q23" i="38"/>
  <c r="P23" i="38"/>
  <c r="S22" i="38"/>
  <c r="R22" i="38"/>
  <c r="Q22" i="38"/>
  <c r="P22" i="38"/>
  <c r="O22" i="38"/>
  <c r="S20" i="38"/>
  <c r="R20" i="38"/>
  <c r="Q20" i="38"/>
  <c r="P20" i="38"/>
  <c r="O20" i="38"/>
  <c r="S19" i="38"/>
  <c r="R19" i="38"/>
  <c r="Q19" i="38"/>
  <c r="P19" i="38"/>
  <c r="O19" i="38"/>
  <c r="S17" i="38"/>
  <c r="R17" i="38"/>
  <c r="Q17" i="38"/>
  <c r="P17" i="38"/>
  <c r="O17" i="38"/>
  <c r="S16" i="38"/>
  <c r="R16" i="38"/>
  <c r="Q16" i="38"/>
  <c r="P16" i="38"/>
  <c r="O16" i="38"/>
  <c r="S14" i="38"/>
  <c r="R14" i="38"/>
  <c r="Q14" i="38"/>
  <c r="P14" i="38"/>
  <c r="O14" i="38"/>
  <c r="S13" i="38"/>
  <c r="R13" i="38"/>
  <c r="Q13" i="38"/>
  <c r="P13" i="38"/>
  <c r="O13" i="38"/>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G52" i="41" l="1"/>
  <c r="P52" i="41"/>
  <c r="T13" i="41"/>
  <c r="N41" i="41"/>
  <c r="L41" i="41"/>
  <c r="M41" i="41"/>
  <c r="K41" i="41"/>
  <c r="W22" i="41"/>
  <c r="T22" i="41"/>
  <c r="R27" i="41"/>
  <c r="W16" i="41"/>
  <c r="V16" i="41"/>
  <c r="U16" i="41"/>
  <c r="T16" i="41"/>
  <c r="M43" i="41"/>
  <c r="L43" i="41"/>
  <c r="N47" i="41"/>
  <c r="M47" i="41"/>
  <c r="K47" i="41"/>
  <c r="T25" i="41"/>
  <c r="J52" i="41"/>
  <c r="W19" i="41"/>
  <c r="M13" i="41"/>
  <c r="K17" i="41"/>
  <c r="M19" i="41"/>
  <c r="U19" i="41"/>
  <c r="U22" i="41"/>
  <c r="K23" i="41"/>
  <c r="M25" i="41"/>
  <c r="U25" i="41"/>
  <c r="I27" i="41"/>
  <c r="H38" i="41"/>
  <c r="G43" i="41"/>
  <c r="H47" i="41"/>
  <c r="F49" i="41"/>
  <c r="L50" i="41"/>
  <c r="N50" i="41"/>
  <c r="N13" i="41"/>
  <c r="V13" i="41"/>
  <c r="L17" i="41"/>
  <c r="N19" i="41"/>
  <c r="V19" i="41"/>
  <c r="V22" i="41"/>
  <c r="L23" i="41"/>
  <c r="N25" i="41"/>
  <c r="V25" i="41"/>
  <c r="J27" i="41"/>
  <c r="I38" i="41"/>
  <c r="F40" i="41"/>
  <c r="H43" i="41"/>
  <c r="F44" i="41"/>
  <c r="G49" i="41"/>
  <c r="M50" i="41"/>
  <c r="P27" i="41"/>
  <c r="L16" i="41"/>
  <c r="N17" i="41"/>
  <c r="L22" i="41"/>
  <c r="N23" i="41"/>
  <c r="F28" i="41"/>
  <c r="F37" i="41"/>
  <c r="S52" i="41"/>
  <c r="J43" i="41"/>
  <c r="I49" i="41"/>
  <c r="W13" i="41"/>
  <c r="Q27" i="41"/>
  <c r="K14" i="41"/>
  <c r="M16" i="41"/>
  <c r="K20" i="41"/>
  <c r="M22" i="41"/>
  <c r="K26" i="41"/>
  <c r="G28" i="41"/>
  <c r="G37" i="41"/>
  <c r="F46" i="41"/>
  <c r="J49" i="41"/>
  <c r="L14" i="41"/>
  <c r="N16" i="41"/>
  <c r="L20" i="41"/>
  <c r="N22" i="41"/>
  <c r="P28" i="41"/>
  <c r="L26" i="41"/>
  <c r="F27" i="41"/>
  <c r="H37" i="41"/>
  <c r="W25" i="41"/>
  <c r="K13" i="41"/>
  <c r="S27" i="41"/>
  <c r="M14" i="41"/>
  <c r="Q28" i="41"/>
  <c r="K19" i="41"/>
  <c r="M20" i="41"/>
  <c r="K25" i="41"/>
  <c r="M26" i="41"/>
  <c r="O27" i="41"/>
  <c r="F38" i="41"/>
  <c r="L19" i="41"/>
  <c r="Q27" i="40"/>
  <c r="U16" i="40"/>
  <c r="S28" i="40"/>
  <c r="W46" i="40"/>
  <c r="V46" i="40"/>
  <c r="U46" i="40"/>
  <c r="P27" i="40"/>
  <c r="G52" i="40"/>
  <c r="P52" i="40"/>
  <c r="W41" i="40"/>
  <c r="V41" i="40"/>
  <c r="U41" i="40"/>
  <c r="T41" i="40"/>
  <c r="W47" i="40"/>
  <c r="V47" i="40"/>
  <c r="U47" i="40"/>
  <c r="T47" i="40"/>
  <c r="V26" i="40"/>
  <c r="W16" i="40"/>
  <c r="T38" i="40"/>
  <c r="L49" i="40"/>
  <c r="H52" i="40"/>
  <c r="J51" i="40"/>
  <c r="S51" i="40"/>
  <c r="N43" i="40"/>
  <c r="L43" i="40"/>
  <c r="K43" i="40"/>
  <c r="W17" i="40"/>
  <c r="W20" i="40"/>
  <c r="K23" i="40"/>
  <c r="I27" i="40"/>
  <c r="N13" i="40"/>
  <c r="L17" i="40"/>
  <c r="N19" i="40"/>
  <c r="V22" i="40"/>
  <c r="L23" i="40"/>
  <c r="N25" i="40"/>
  <c r="J27" i="40"/>
  <c r="Q52" i="40"/>
  <c r="F40" i="40"/>
  <c r="O40" i="40" s="1"/>
  <c r="K41" i="40"/>
  <c r="F44" i="40"/>
  <c r="O44" i="40" s="1"/>
  <c r="I47" i="40"/>
  <c r="R47" i="40" s="1"/>
  <c r="R52" i="40" s="1"/>
  <c r="G49" i="40"/>
  <c r="P49" i="40" s="1"/>
  <c r="M13" i="40"/>
  <c r="K17" i="40"/>
  <c r="M19" i="40"/>
  <c r="N49" i="40"/>
  <c r="K16" i="40"/>
  <c r="S27" i="40"/>
  <c r="M17" i="40"/>
  <c r="U17" i="40"/>
  <c r="U20" i="40"/>
  <c r="K22" i="40"/>
  <c r="M23" i="40"/>
  <c r="U23" i="40"/>
  <c r="J38" i="40"/>
  <c r="S38" i="40" s="1"/>
  <c r="G40" i="40"/>
  <c r="P40" i="40" s="1"/>
  <c r="L41" i="40"/>
  <c r="I43" i="40"/>
  <c r="R43" i="40" s="1"/>
  <c r="L46" i="40"/>
  <c r="F50" i="40"/>
  <c r="O50" i="40" s="1"/>
  <c r="W22" i="40"/>
  <c r="W14" i="40"/>
  <c r="M25" i="40"/>
  <c r="W26" i="40"/>
  <c r="L16" i="40"/>
  <c r="T16" i="40"/>
  <c r="T22" i="40"/>
  <c r="V23" i="40"/>
  <c r="F28" i="40"/>
  <c r="F37" i="40"/>
  <c r="O37" i="40" s="1"/>
  <c r="K38" i="40"/>
  <c r="M41" i="40"/>
  <c r="M46" i="40"/>
  <c r="K47" i="40"/>
  <c r="I49" i="40"/>
  <c r="R49" i="40" s="1"/>
  <c r="G28" i="40"/>
  <c r="O28" i="40"/>
  <c r="L38" i="40"/>
  <c r="N41" i="40"/>
  <c r="N46" i="40"/>
  <c r="L47" i="40"/>
  <c r="L14" i="40"/>
  <c r="V16" i="40"/>
  <c r="T17" i="40"/>
  <c r="L20" i="40"/>
  <c r="T20" i="40"/>
  <c r="T23" i="40"/>
  <c r="L26" i="40"/>
  <c r="T26" i="40"/>
  <c r="F27" i="40"/>
  <c r="H37" i="40"/>
  <c r="Q37" i="40" s="1"/>
  <c r="M38" i="40"/>
  <c r="G46" i="40"/>
  <c r="K46" i="40" s="1"/>
  <c r="M47" i="40"/>
  <c r="G27" i="40"/>
  <c r="I28" i="40"/>
  <c r="N38" i="40"/>
  <c r="N47" i="40"/>
  <c r="V17" i="40"/>
  <c r="L19" i="40"/>
  <c r="H52" i="38"/>
  <c r="M49" i="38"/>
  <c r="W22" i="38"/>
  <c r="T22" i="38"/>
  <c r="V26" i="38"/>
  <c r="N47" i="38"/>
  <c r="M47" i="38"/>
  <c r="L47" i="38"/>
  <c r="K47" i="38"/>
  <c r="N41" i="38"/>
  <c r="M41" i="38"/>
  <c r="L41" i="38"/>
  <c r="K41" i="38"/>
  <c r="M43" i="38"/>
  <c r="K43" i="38"/>
  <c r="I51" i="38"/>
  <c r="R51" i="38"/>
  <c r="M38" i="38"/>
  <c r="L38" i="38"/>
  <c r="K38" i="38"/>
  <c r="G52" i="38"/>
  <c r="P52" i="38"/>
  <c r="U16" i="38"/>
  <c r="T16" i="38"/>
  <c r="N14" i="38"/>
  <c r="W26" i="38"/>
  <c r="N13" i="38"/>
  <c r="V16" i="38"/>
  <c r="L17" i="38"/>
  <c r="N19" i="38"/>
  <c r="V22" i="38"/>
  <c r="L23" i="38"/>
  <c r="N25" i="38"/>
  <c r="J27" i="38"/>
  <c r="I38" i="38"/>
  <c r="Q52" i="38"/>
  <c r="F40" i="38"/>
  <c r="H43" i="38"/>
  <c r="F44" i="38"/>
  <c r="G49" i="38"/>
  <c r="K16" i="38"/>
  <c r="W16" i="38"/>
  <c r="M17" i="38"/>
  <c r="K22" i="38"/>
  <c r="M23" i="38"/>
  <c r="U26" i="38"/>
  <c r="J38" i="38"/>
  <c r="N38" i="38" s="1"/>
  <c r="H49" i="38"/>
  <c r="F50" i="38"/>
  <c r="I27" i="38"/>
  <c r="L16" i="38"/>
  <c r="N17" i="38"/>
  <c r="L22" i="38"/>
  <c r="N23" i="38"/>
  <c r="F28" i="38"/>
  <c r="F37" i="38"/>
  <c r="H40" i="38"/>
  <c r="J43" i="38"/>
  <c r="P27" i="38"/>
  <c r="Q27" i="38"/>
  <c r="K14" i="38"/>
  <c r="M16" i="38"/>
  <c r="K20" i="38"/>
  <c r="M22" i="38"/>
  <c r="K26" i="38"/>
  <c r="G28" i="38"/>
  <c r="G37" i="38"/>
  <c r="F46" i="38"/>
  <c r="J49" i="38"/>
  <c r="L14" i="38"/>
  <c r="N22" i="38"/>
  <c r="L26" i="38"/>
  <c r="T26" i="38"/>
  <c r="F27" i="38"/>
  <c r="H37" i="38"/>
  <c r="U22" i="38"/>
  <c r="N16" i="38"/>
  <c r="L20" i="38"/>
  <c r="S27" i="38"/>
  <c r="M14" i="38"/>
  <c r="K19" i="38"/>
  <c r="M20" i="38"/>
  <c r="M26" i="38"/>
  <c r="J20" i="36"/>
  <c r="G20" i="36"/>
  <c r="F20" i="36"/>
  <c r="K43" i="41" l="1"/>
  <c r="W23" i="41"/>
  <c r="V23" i="41"/>
  <c r="T23" i="41"/>
  <c r="U23" i="41"/>
  <c r="J51" i="41"/>
  <c r="H51" i="41"/>
  <c r="Q51" i="41"/>
  <c r="W41" i="41"/>
  <c r="T41" i="41"/>
  <c r="V41" i="41"/>
  <c r="U41" i="41"/>
  <c r="K27" i="41"/>
  <c r="N27" i="41"/>
  <c r="M27" i="41"/>
  <c r="L27" i="41"/>
  <c r="W50" i="41"/>
  <c r="U50" i="41"/>
  <c r="T50" i="41"/>
  <c r="V50" i="41"/>
  <c r="L44" i="41"/>
  <c r="K44" i="41"/>
  <c r="N44" i="41"/>
  <c r="M44" i="41"/>
  <c r="R51" i="41"/>
  <c r="V26" i="41"/>
  <c r="U26" i="41"/>
  <c r="T26" i="41"/>
  <c r="W26" i="41"/>
  <c r="L46" i="41"/>
  <c r="N46" i="41"/>
  <c r="M46" i="41"/>
  <c r="K46" i="41"/>
  <c r="M49" i="41"/>
  <c r="L49" i="41"/>
  <c r="K49" i="41"/>
  <c r="N49" i="41"/>
  <c r="V14" i="41"/>
  <c r="U14" i="41"/>
  <c r="T14" i="41"/>
  <c r="O28" i="41"/>
  <c r="W14" i="41"/>
  <c r="L47" i="41"/>
  <c r="N43" i="41"/>
  <c r="I51" i="41"/>
  <c r="G51" i="41"/>
  <c r="P51" i="41"/>
  <c r="L40" i="41"/>
  <c r="K40" i="41"/>
  <c r="N40" i="41"/>
  <c r="M40" i="41"/>
  <c r="U13" i="41"/>
  <c r="N38" i="41"/>
  <c r="M38" i="41"/>
  <c r="F52" i="41"/>
  <c r="L38" i="41"/>
  <c r="K38" i="41"/>
  <c r="S28" i="41"/>
  <c r="R28" i="41"/>
  <c r="H52" i="41"/>
  <c r="Q52" i="41"/>
  <c r="W47" i="41"/>
  <c r="V47" i="41"/>
  <c r="U47" i="41"/>
  <c r="T47" i="41"/>
  <c r="W17" i="41"/>
  <c r="V17" i="41"/>
  <c r="T17" i="41"/>
  <c r="U17" i="41"/>
  <c r="R52" i="41"/>
  <c r="I52" i="41"/>
  <c r="V20" i="41"/>
  <c r="U20" i="41"/>
  <c r="T20" i="41"/>
  <c r="W20" i="41"/>
  <c r="M37" i="41"/>
  <c r="F51" i="41"/>
  <c r="N37" i="41"/>
  <c r="L37" i="41"/>
  <c r="K37" i="41"/>
  <c r="W27" i="41"/>
  <c r="V27" i="41"/>
  <c r="U27" i="41"/>
  <c r="T27" i="41"/>
  <c r="M28" i="41"/>
  <c r="N28" i="41"/>
  <c r="L28" i="41"/>
  <c r="K28" i="41"/>
  <c r="V43" i="41"/>
  <c r="U43" i="41"/>
  <c r="T43" i="41"/>
  <c r="W43" i="41"/>
  <c r="S51" i="41"/>
  <c r="I52" i="40"/>
  <c r="P46" i="40"/>
  <c r="T46" i="40" s="1"/>
  <c r="L44" i="40"/>
  <c r="K44" i="40"/>
  <c r="N44" i="40"/>
  <c r="M44" i="40"/>
  <c r="M43" i="40"/>
  <c r="U38" i="40"/>
  <c r="P28" i="40"/>
  <c r="T28" i="40" s="1"/>
  <c r="T19" i="40"/>
  <c r="W19" i="40"/>
  <c r="U19" i="40"/>
  <c r="V19" i="40"/>
  <c r="V38" i="40"/>
  <c r="T13" i="40"/>
  <c r="O27" i="40"/>
  <c r="W13" i="40"/>
  <c r="U13" i="40"/>
  <c r="V13" i="40"/>
  <c r="F51" i="40"/>
  <c r="N37" i="40"/>
  <c r="K37" i="40"/>
  <c r="M37" i="40"/>
  <c r="L37" i="40"/>
  <c r="L40" i="40"/>
  <c r="K40" i="40"/>
  <c r="M40" i="40"/>
  <c r="N40" i="40"/>
  <c r="G51" i="40"/>
  <c r="H51" i="40"/>
  <c r="Q51" i="40"/>
  <c r="W28" i="40"/>
  <c r="N27" i="40"/>
  <c r="M27" i="40"/>
  <c r="L27" i="40"/>
  <c r="K27" i="40"/>
  <c r="T14" i="40"/>
  <c r="T25" i="40"/>
  <c r="U25" i="40"/>
  <c r="W25" i="40"/>
  <c r="V25" i="40"/>
  <c r="U49" i="40"/>
  <c r="T49" i="40"/>
  <c r="V49" i="40"/>
  <c r="W49" i="40"/>
  <c r="R51" i="40"/>
  <c r="N28" i="40"/>
  <c r="M28" i="40"/>
  <c r="L28" i="40"/>
  <c r="K28" i="40"/>
  <c r="J52" i="40"/>
  <c r="F52" i="40"/>
  <c r="V43" i="40"/>
  <c r="U43" i="40"/>
  <c r="T43" i="40"/>
  <c r="W43" i="40"/>
  <c r="I51" i="40"/>
  <c r="M49" i="40"/>
  <c r="K49" i="40"/>
  <c r="R27" i="40"/>
  <c r="K50" i="40"/>
  <c r="N50" i="40"/>
  <c r="M50" i="40"/>
  <c r="L50" i="40"/>
  <c r="Q28" i="40"/>
  <c r="U28" i="40" s="1"/>
  <c r="U14" i="40"/>
  <c r="R28" i="40"/>
  <c r="V28" i="40" s="1"/>
  <c r="F52" i="38"/>
  <c r="J51" i="38"/>
  <c r="L49" i="38"/>
  <c r="K52" i="38"/>
  <c r="L52" i="38"/>
  <c r="T25" i="38"/>
  <c r="U25" i="38"/>
  <c r="W25" i="38"/>
  <c r="V25" i="38"/>
  <c r="O27" i="38"/>
  <c r="T13" i="38"/>
  <c r="V13" i="38"/>
  <c r="U13" i="38"/>
  <c r="W13" i="38"/>
  <c r="R27" i="38"/>
  <c r="N46" i="38"/>
  <c r="M46" i="38"/>
  <c r="L46" i="38"/>
  <c r="K46" i="38"/>
  <c r="N49" i="38"/>
  <c r="L40" i="38"/>
  <c r="K40" i="38"/>
  <c r="M40" i="38"/>
  <c r="N40" i="38"/>
  <c r="G51" i="38"/>
  <c r="P51" i="38"/>
  <c r="F51" i="38"/>
  <c r="N37" i="38"/>
  <c r="M37" i="38"/>
  <c r="K37" i="38"/>
  <c r="L37" i="38"/>
  <c r="W41" i="38"/>
  <c r="V41" i="38"/>
  <c r="U41" i="38"/>
  <c r="T41" i="38"/>
  <c r="L44" i="38"/>
  <c r="K44" i="38"/>
  <c r="M44" i="38"/>
  <c r="N44" i="38"/>
  <c r="K49" i="38"/>
  <c r="W17" i="38"/>
  <c r="V17" i="38"/>
  <c r="U17" i="38"/>
  <c r="T17" i="38"/>
  <c r="V20" i="38"/>
  <c r="U20" i="38"/>
  <c r="T20" i="38"/>
  <c r="W20" i="38"/>
  <c r="N27" i="38"/>
  <c r="M27" i="38"/>
  <c r="L27" i="38"/>
  <c r="K27" i="38"/>
  <c r="N28" i="38"/>
  <c r="M28" i="38"/>
  <c r="L28" i="38"/>
  <c r="K28" i="38"/>
  <c r="K50" i="38"/>
  <c r="N50" i="38"/>
  <c r="M50" i="38"/>
  <c r="L50" i="38"/>
  <c r="T19" i="38"/>
  <c r="W19" i="38"/>
  <c r="U19" i="38"/>
  <c r="V19" i="38"/>
  <c r="I52" i="38"/>
  <c r="M52" i="38" s="1"/>
  <c r="R52" i="38"/>
  <c r="L43" i="38"/>
  <c r="Q28" i="38"/>
  <c r="H51" i="38"/>
  <c r="Q51" i="38"/>
  <c r="S28" i="38"/>
  <c r="U14" i="38"/>
  <c r="V14" i="38"/>
  <c r="T14" i="38"/>
  <c r="W14" i="38"/>
  <c r="U38" i="38"/>
  <c r="T38" i="38"/>
  <c r="R28" i="38"/>
  <c r="V43" i="38"/>
  <c r="U43" i="38"/>
  <c r="T43" i="38"/>
  <c r="W43" i="38"/>
  <c r="J52" i="38"/>
  <c r="N52" i="38" s="1"/>
  <c r="S52" i="38"/>
  <c r="U49" i="38"/>
  <c r="T49" i="38"/>
  <c r="W49" i="38"/>
  <c r="V49" i="38"/>
  <c r="P28" i="38"/>
  <c r="S51" i="38"/>
  <c r="N43" i="38"/>
  <c r="X44" i="37"/>
  <c r="X44" i="36"/>
  <c r="X44" i="35"/>
  <c r="X44" i="34"/>
  <c r="W38" i="41" l="1"/>
  <c r="V38" i="41"/>
  <c r="U38" i="41"/>
  <c r="T38" i="41"/>
  <c r="O52" i="41"/>
  <c r="K52" i="41"/>
  <c r="N52" i="41"/>
  <c r="M52" i="41"/>
  <c r="L52" i="41"/>
  <c r="W28" i="41"/>
  <c r="V28" i="41"/>
  <c r="T28" i="41"/>
  <c r="U28" i="41"/>
  <c r="O51" i="41"/>
  <c r="W37" i="41"/>
  <c r="U37" i="41"/>
  <c r="V37" i="41"/>
  <c r="T37" i="41"/>
  <c r="L51" i="41"/>
  <c r="N51" i="41"/>
  <c r="M51" i="41"/>
  <c r="K51" i="41"/>
  <c r="T44" i="41"/>
  <c r="W44" i="41"/>
  <c r="V44" i="41"/>
  <c r="U44" i="41"/>
  <c r="T40" i="41"/>
  <c r="V40" i="41"/>
  <c r="W40" i="41"/>
  <c r="U40" i="41"/>
  <c r="U49" i="41"/>
  <c r="T49" i="41"/>
  <c r="W49" i="41"/>
  <c r="V49" i="41"/>
  <c r="T46" i="41"/>
  <c r="W46" i="41"/>
  <c r="V46" i="41"/>
  <c r="U46" i="41"/>
  <c r="P51" i="40"/>
  <c r="W27" i="40"/>
  <c r="V27" i="40"/>
  <c r="U27" i="40"/>
  <c r="T27" i="40"/>
  <c r="S52" i="40"/>
  <c r="W38" i="40"/>
  <c r="T40" i="40"/>
  <c r="W40" i="40"/>
  <c r="V40" i="40"/>
  <c r="U40" i="40"/>
  <c r="W50" i="40"/>
  <c r="V50" i="40"/>
  <c r="T50" i="40"/>
  <c r="U50" i="40"/>
  <c r="N51" i="40"/>
  <c r="M51" i="40"/>
  <c r="L51" i="40"/>
  <c r="K51" i="40"/>
  <c r="T44" i="40"/>
  <c r="W44" i="40"/>
  <c r="U44" i="40"/>
  <c r="V44" i="40"/>
  <c r="O52" i="40"/>
  <c r="O51" i="40"/>
  <c r="W37" i="40"/>
  <c r="V37" i="40"/>
  <c r="U37" i="40"/>
  <c r="T37" i="40"/>
  <c r="K52" i="40"/>
  <c r="L52" i="40"/>
  <c r="N52" i="40"/>
  <c r="M52" i="40"/>
  <c r="N51" i="38"/>
  <c r="M51" i="38"/>
  <c r="L51" i="38"/>
  <c r="K51" i="38"/>
  <c r="T40" i="38"/>
  <c r="W40" i="38"/>
  <c r="U40" i="38"/>
  <c r="V40" i="38"/>
  <c r="T44" i="38"/>
  <c r="W44" i="38"/>
  <c r="U44" i="38"/>
  <c r="V44" i="38"/>
  <c r="W46" i="38"/>
  <c r="V46" i="38"/>
  <c r="U46" i="38"/>
  <c r="T46" i="38"/>
  <c r="W50" i="38"/>
  <c r="V50" i="38"/>
  <c r="T50" i="38"/>
  <c r="U50" i="38"/>
  <c r="V38" i="38"/>
  <c r="W38" i="38"/>
  <c r="O51" i="38"/>
  <c r="W37" i="38"/>
  <c r="V37" i="38"/>
  <c r="U37" i="38"/>
  <c r="T37" i="38"/>
  <c r="W27" i="38"/>
  <c r="V27" i="38"/>
  <c r="U27" i="38"/>
  <c r="T27" i="38"/>
  <c r="X52" i="33"/>
  <c r="X51" i="33"/>
  <c r="X44" i="33"/>
  <c r="T51" i="41" l="1"/>
  <c r="W51" i="41"/>
  <c r="V51" i="41"/>
  <c r="U51" i="41"/>
  <c r="W52" i="41"/>
  <c r="V52" i="41"/>
  <c r="U52" i="41"/>
  <c r="T52" i="41"/>
  <c r="W51" i="40"/>
  <c r="V51" i="40"/>
  <c r="U51" i="40"/>
  <c r="T51" i="40"/>
  <c r="W52" i="40"/>
  <c r="V52" i="40"/>
  <c r="U52" i="40"/>
  <c r="T52" i="40"/>
  <c r="W51" i="38"/>
  <c r="V51" i="38"/>
  <c r="U51" i="38"/>
  <c r="T51" i="38"/>
  <c r="AA52" i="37"/>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AA52" i="36" l="1"/>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K41" i="36" l="1"/>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N46" i="35" l="1"/>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R26" i="34"/>
  <c r="R26" i="35" s="1"/>
  <c r="R25" i="34"/>
  <c r="R25" i="35" s="1"/>
  <c r="R25" i="36" s="1"/>
  <c r="R25" i="37" s="1"/>
  <c r="Q26" i="34"/>
  <c r="Q26" i="35" s="1"/>
  <c r="Q25" i="34"/>
  <c r="Q25" i="35" s="1"/>
  <c r="Q25" i="36" s="1"/>
  <c r="Q25" i="37" s="1"/>
  <c r="Q23" i="34"/>
  <c r="Q23" i="35" s="1"/>
  <c r="Q23" i="36" s="1"/>
  <c r="Q23" i="37" s="1"/>
  <c r="Q22" i="34"/>
  <c r="Q22" i="35" s="1"/>
  <c r="Q22" i="36" s="1"/>
  <c r="Q22" i="37" s="1"/>
  <c r="P26" i="34"/>
  <c r="P26" i="35" s="1"/>
  <c r="P25" i="34"/>
  <c r="P25" i="35" s="1"/>
  <c r="P25" i="36" s="1"/>
  <c r="P25" i="37" s="1"/>
  <c r="O25" i="34"/>
  <c r="V26" i="35" l="1"/>
  <c r="R26" i="36"/>
  <c r="Q26" i="36"/>
  <c r="U26" i="35"/>
  <c r="P26" i="36"/>
  <c r="T26" i="35"/>
  <c r="S26" i="36"/>
  <c r="W26" i="35"/>
  <c r="O25" i="35"/>
  <c r="O25" i="36" s="1"/>
  <c r="O25" i="37" s="1"/>
  <c r="L28" i="35"/>
  <c r="K28" i="35"/>
  <c r="N28" i="35"/>
  <c r="M28" i="35"/>
  <c r="K52" i="35"/>
  <c r="N52" i="35"/>
  <c r="M52" i="35"/>
  <c r="L52" i="35"/>
  <c r="N51" i="35"/>
  <c r="L51" i="35"/>
  <c r="K51" i="35"/>
  <c r="M51" i="35"/>
  <c r="Z52" i="34"/>
  <c r="Y52" i="34"/>
  <c r="AA51" i="34"/>
  <c r="Z51" i="34"/>
  <c r="Y51" i="34"/>
  <c r="J50" i="34"/>
  <c r="S50" i="34" s="1"/>
  <c r="S50" i="35" s="1"/>
  <c r="S50" i="36" s="1"/>
  <c r="S50" i="37" s="1"/>
  <c r="I50" i="34"/>
  <c r="R50" i="34" s="1"/>
  <c r="R50" i="35" s="1"/>
  <c r="R50" i="36" s="1"/>
  <c r="R50" i="37" s="1"/>
  <c r="H50" i="34"/>
  <c r="Q50" i="34" s="1"/>
  <c r="Q50" i="35" s="1"/>
  <c r="Q50" i="36" s="1"/>
  <c r="Q50" i="37" s="1"/>
  <c r="G50" i="34"/>
  <c r="P50" i="34" s="1"/>
  <c r="P50" i="35" s="1"/>
  <c r="P50" i="36" s="1"/>
  <c r="P50" i="37" s="1"/>
  <c r="F50" i="34"/>
  <c r="O50" i="34" s="1"/>
  <c r="J49" i="34"/>
  <c r="S49" i="34" s="1"/>
  <c r="S49" i="35" s="1"/>
  <c r="S49" i="36" s="1"/>
  <c r="S49" i="37" s="1"/>
  <c r="I49" i="34"/>
  <c r="R49" i="34" s="1"/>
  <c r="R49" i="35" s="1"/>
  <c r="R49" i="36" s="1"/>
  <c r="R49" i="37" s="1"/>
  <c r="H49" i="34"/>
  <c r="Q49" i="34" s="1"/>
  <c r="Q49" i="35" s="1"/>
  <c r="Q49" i="36" s="1"/>
  <c r="Q49" i="37" s="1"/>
  <c r="G49" i="34"/>
  <c r="P49" i="34" s="1"/>
  <c r="P49" i="35" s="1"/>
  <c r="P49" i="36" s="1"/>
  <c r="P49" i="37" s="1"/>
  <c r="F49" i="34"/>
  <c r="O49" i="34" s="1"/>
  <c r="G47" i="34"/>
  <c r="P47" i="34" s="1"/>
  <c r="P47" i="35" s="1"/>
  <c r="P47" i="36" s="1"/>
  <c r="P47" i="37"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I47" i="34"/>
  <c r="R47" i="34" s="1"/>
  <c r="R47" i="35" s="1"/>
  <c r="R47" i="36" s="1"/>
  <c r="R47" i="37" s="1"/>
  <c r="H47" i="34"/>
  <c r="Q47" i="34" s="1"/>
  <c r="Q47" i="35" s="1"/>
  <c r="Q47" i="36" s="1"/>
  <c r="Q47" i="37" s="1"/>
  <c r="J46" i="34"/>
  <c r="S46" i="34" s="1"/>
  <c r="S46" i="35" s="1"/>
  <c r="I46" i="34"/>
  <c r="R46" i="34" s="1"/>
  <c r="R46" i="35" s="1"/>
  <c r="R46" i="36" s="1"/>
  <c r="R46" i="37" s="1"/>
  <c r="H46" i="34"/>
  <c r="Q46" i="34" s="1"/>
  <c r="Q46" i="35" s="1"/>
  <c r="G46" i="34"/>
  <c r="P46" i="34" s="1"/>
  <c r="P46" i="35" s="1"/>
  <c r="P46" i="36" s="1"/>
  <c r="P46" i="37" s="1"/>
  <c r="J44" i="34"/>
  <c r="S44" i="34" s="1"/>
  <c r="S44" i="35" s="1"/>
  <c r="S44" i="36" s="1"/>
  <c r="S44" i="37" s="1"/>
  <c r="I44" i="34"/>
  <c r="R44" i="34" s="1"/>
  <c r="R44" i="35" s="1"/>
  <c r="R44" i="36" s="1"/>
  <c r="R44" i="37" s="1"/>
  <c r="H44" i="34"/>
  <c r="Q44" i="34" s="1"/>
  <c r="Q44" i="35" s="1"/>
  <c r="Q44" i="36" s="1"/>
  <c r="Q44" i="37" s="1"/>
  <c r="G44" i="34"/>
  <c r="P44" i="34" s="1"/>
  <c r="P44" i="35" s="1"/>
  <c r="P44" i="36" s="1"/>
  <c r="P44" i="37" s="1"/>
  <c r="K20" i="34"/>
  <c r="J43" i="34"/>
  <c r="S43" i="34" s="1"/>
  <c r="S43" i="35" s="1"/>
  <c r="S43" i="36" s="1"/>
  <c r="S43" i="37" s="1"/>
  <c r="I43" i="34"/>
  <c r="R43" i="34" s="1"/>
  <c r="R43" i="35" s="1"/>
  <c r="R43" i="36" s="1"/>
  <c r="R43" i="37" s="1"/>
  <c r="H43" i="34"/>
  <c r="Q43" i="34" s="1"/>
  <c r="Q43" i="35" s="1"/>
  <c r="Q43" i="36" s="1"/>
  <c r="Q43" i="37" s="1"/>
  <c r="G43" i="34"/>
  <c r="P43" i="34" s="1"/>
  <c r="P43" i="35" s="1"/>
  <c r="P43" i="36" s="1"/>
  <c r="P43" i="37" s="1"/>
  <c r="N19" i="34"/>
  <c r="L17" i="34"/>
  <c r="J41" i="34"/>
  <c r="S41" i="34" s="1"/>
  <c r="S41" i="35" s="1"/>
  <c r="S41" i="36" s="1"/>
  <c r="S41" i="37" s="1"/>
  <c r="I41" i="34"/>
  <c r="R41" i="34" s="1"/>
  <c r="R41" i="35" s="1"/>
  <c r="R41" i="36" s="1"/>
  <c r="R41" i="37" s="1"/>
  <c r="H41" i="34"/>
  <c r="Q41" i="34" s="1"/>
  <c r="Q41" i="35" s="1"/>
  <c r="Q41" i="36" s="1"/>
  <c r="Q41" i="37" s="1"/>
  <c r="J40" i="34"/>
  <c r="S40" i="34" s="1"/>
  <c r="S40" i="35" s="1"/>
  <c r="I40" i="34"/>
  <c r="R40" i="34" s="1"/>
  <c r="R40" i="35" s="1"/>
  <c r="R40" i="36" s="1"/>
  <c r="R40" i="37" s="1"/>
  <c r="H40" i="34"/>
  <c r="Q40" i="34" s="1"/>
  <c r="G40" i="34"/>
  <c r="P40" i="34" s="1"/>
  <c r="P40" i="35" s="1"/>
  <c r="P40" i="36" s="1"/>
  <c r="P40" i="37"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19" i="34"/>
  <c r="R19" i="35" s="1"/>
  <c r="R19" i="36" s="1"/>
  <c r="R19" i="37" s="1"/>
  <c r="R17" i="34"/>
  <c r="R17" i="35" s="1"/>
  <c r="R17" i="36" s="1"/>
  <c r="R17" i="37" s="1"/>
  <c r="R16" i="34"/>
  <c r="R16" i="35" s="1"/>
  <c r="R16" i="36" s="1"/>
  <c r="R16" i="37" s="1"/>
  <c r="R14" i="34"/>
  <c r="R14" i="35" s="1"/>
  <c r="R13" i="34"/>
  <c r="R13" i="35" s="1"/>
  <c r="W26" i="36" l="1"/>
  <c r="S26" i="37"/>
  <c r="W26" i="37" s="1"/>
  <c r="T26" i="36"/>
  <c r="P26" i="37"/>
  <c r="T26" i="37" s="1"/>
  <c r="U26" i="36"/>
  <c r="Q26" i="37"/>
  <c r="U26" i="37" s="1"/>
  <c r="V26" i="36"/>
  <c r="R26" i="37"/>
  <c r="V26" i="37" s="1"/>
  <c r="U25" i="37"/>
  <c r="V25" i="37"/>
  <c r="W25" i="37"/>
  <c r="T25" i="37"/>
  <c r="S46" i="36"/>
  <c r="S46" i="37" s="1"/>
  <c r="V50" i="34"/>
  <c r="U50" i="34"/>
  <c r="W50" i="34"/>
  <c r="T50" i="34"/>
  <c r="O50" i="35"/>
  <c r="S37" i="36"/>
  <c r="S37" i="37" s="1"/>
  <c r="S51" i="35"/>
  <c r="Q46" i="36"/>
  <c r="Q46" i="37" s="1"/>
  <c r="W49" i="34"/>
  <c r="V49" i="34"/>
  <c r="U49" i="34"/>
  <c r="T49" i="34"/>
  <c r="O49" i="35"/>
  <c r="P38" i="36"/>
  <c r="P38" i="37" s="1"/>
  <c r="S40" i="36"/>
  <c r="S40" i="37" s="1"/>
  <c r="P37" i="36"/>
  <c r="P51" i="35"/>
  <c r="R37" i="36"/>
  <c r="R51" i="35"/>
  <c r="R13" i="36"/>
  <c r="R13" i="37" s="1"/>
  <c r="R14" i="36"/>
  <c r="R14" i="37"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R51" i="36" l="1"/>
  <c r="R37" i="37"/>
  <c r="R51" i="37" s="1"/>
  <c r="P51" i="36"/>
  <c r="P37" i="37"/>
  <c r="P51" i="37" s="1"/>
  <c r="S51" i="37"/>
  <c r="S51" i="36"/>
  <c r="V37" i="34"/>
  <c r="W37" i="34"/>
  <c r="T37" i="34"/>
  <c r="O37" i="35"/>
  <c r="O51" i="34"/>
  <c r="W51" i="34" s="1"/>
  <c r="O51" i="35"/>
  <c r="O49" i="36"/>
  <c r="O49" i="37" s="1"/>
  <c r="W49" i="35"/>
  <c r="V49" i="35"/>
  <c r="T49" i="35"/>
  <c r="U49" i="35"/>
  <c r="O50" i="36"/>
  <c r="O50" i="37"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T40" i="34"/>
  <c r="J52" i="34"/>
  <c r="S38" i="34"/>
  <c r="W38" i="34"/>
  <c r="V38" i="34"/>
  <c r="U38" i="34"/>
  <c r="O38" i="35"/>
  <c r="T38" i="34"/>
  <c r="Q40" i="36"/>
  <c r="Q40" i="37" s="1"/>
  <c r="U40" i="35"/>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U49" i="37" l="1"/>
  <c r="T49" i="37"/>
  <c r="W49" i="37"/>
  <c r="V49" i="37"/>
  <c r="W50" i="37"/>
  <c r="V50" i="37"/>
  <c r="U50" i="37"/>
  <c r="T50" i="37"/>
  <c r="O41" i="36"/>
  <c r="O41" i="37" s="1"/>
  <c r="W41" i="35"/>
  <c r="U41" i="35"/>
  <c r="V41" i="35"/>
  <c r="T41" i="35"/>
  <c r="Q37" i="35"/>
  <c r="Q51" i="34"/>
  <c r="U51" i="34" s="1"/>
  <c r="O46" i="36"/>
  <c r="O46" i="37" s="1"/>
  <c r="V46" i="35"/>
  <c r="T46" i="35"/>
  <c r="W46" i="35"/>
  <c r="U46" i="35"/>
  <c r="W50" i="36"/>
  <c r="T50" i="36"/>
  <c r="U50" i="36"/>
  <c r="V50" i="36"/>
  <c r="U37" i="35"/>
  <c r="O37" i="36"/>
  <c r="O37" i="37"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U40" i="37" s="1"/>
  <c r="T40" i="35"/>
  <c r="W40" i="35"/>
  <c r="O43" i="36"/>
  <c r="O43" i="37" s="1"/>
  <c r="W43" i="35"/>
  <c r="U43" i="35"/>
  <c r="V43" i="35"/>
  <c r="T43" i="35"/>
  <c r="O38" i="36"/>
  <c r="O38" i="37" s="1"/>
  <c r="T38" i="35"/>
  <c r="O44" i="36"/>
  <c r="O44" i="37" s="1"/>
  <c r="T44" i="35"/>
  <c r="V44" i="35"/>
  <c r="W44" i="35"/>
  <c r="U44" i="35"/>
  <c r="W47" i="35"/>
  <c r="O47" i="36"/>
  <c r="O47" i="37" s="1"/>
  <c r="O47" i="38" s="1"/>
  <c r="T47" i="35"/>
  <c r="U47" i="35"/>
  <c r="V47" i="35"/>
  <c r="O52" i="35"/>
  <c r="T52" i="34"/>
  <c r="K51" i="34"/>
  <c r="L51" i="34"/>
  <c r="M51" i="34"/>
  <c r="N51" i="34"/>
  <c r="N52" i="34"/>
  <c r="L52" i="34"/>
  <c r="M52" i="34"/>
  <c r="K52" i="34"/>
  <c r="V47" i="38" l="1"/>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W41" i="36"/>
  <c r="V41" i="36"/>
  <c r="U41" i="36"/>
  <c r="U52" i="35"/>
  <c r="V47" i="36"/>
  <c r="T47" i="36"/>
  <c r="U47" i="36"/>
  <c r="W47" i="36"/>
  <c r="O52" i="36"/>
  <c r="J53" i="32"/>
  <c r="J52" i="32"/>
  <c r="H53" i="32"/>
  <c r="G53" i="32"/>
  <c r="I53" i="32"/>
  <c r="F52" i="32"/>
  <c r="I49" i="32"/>
  <c r="G50" i="32"/>
  <c r="G49" i="32"/>
  <c r="J47" i="32"/>
  <c r="I47" i="32"/>
  <c r="H47" i="32"/>
  <c r="H46" i="32"/>
  <c r="G47" i="32"/>
  <c r="G46" i="32"/>
  <c r="N20" i="32"/>
  <c r="H41" i="32"/>
  <c r="H40" i="32"/>
  <c r="I43" i="32"/>
  <c r="G44" i="32"/>
  <c r="G43" i="32"/>
  <c r="F41" i="32"/>
  <c r="F40" i="32"/>
  <c r="Z58" i="32"/>
  <c r="Y58" i="32"/>
  <c r="AA57" i="32"/>
  <c r="Z57" i="32"/>
  <c r="Y57" i="32"/>
  <c r="AA56" i="32"/>
  <c r="J56" i="32"/>
  <c r="I56" i="32"/>
  <c r="H56" i="32"/>
  <c r="G56" i="32"/>
  <c r="J55" i="32"/>
  <c r="I55" i="32"/>
  <c r="H55" i="32"/>
  <c r="G55" i="32"/>
  <c r="F50" i="32"/>
  <c r="AA47" i="32"/>
  <c r="H44" i="32"/>
  <c r="F36" i="32"/>
  <c r="Y31" i="32"/>
  <c r="X31" i="32"/>
  <c r="Z30" i="32"/>
  <c r="Y30" i="32"/>
  <c r="X30" i="32"/>
  <c r="AA29" i="32"/>
  <c r="AA31" i="32" s="1"/>
  <c r="Z29" i="32"/>
  <c r="Z31" i="32" s="1"/>
  <c r="AA28" i="32"/>
  <c r="AA30" i="32" s="1"/>
  <c r="F29" i="31"/>
  <c r="F20" i="31"/>
  <c r="Y58" i="30"/>
  <c r="Y57" i="30"/>
  <c r="W52" i="38" l="1"/>
  <c r="V52" i="38"/>
  <c r="T52" i="38"/>
  <c r="U52" i="38"/>
  <c r="Q51" i="36"/>
  <c r="U51" i="36" s="1"/>
  <c r="Q37" i="37"/>
  <c r="P52" i="36"/>
  <c r="T52" i="36" s="1"/>
  <c r="P41" i="37"/>
  <c r="S52" i="36"/>
  <c r="W52" i="36" s="1"/>
  <c r="S38" i="37"/>
  <c r="W51" i="37"/>
  <c r="T51" i="37"/>
  <c r="V51" i="37"/>
  <c r="R52" i="36"/>
  <c r="R38" i="37"/>
  <c r="Q52" i="36"/>
  <c r="U52" i="36" s="1"/>
  <c r="Q38" i="37"/>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P52" i="37" l="1"/>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L50" i="31" l="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S30"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S30"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O16" i="31" l="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P26" i="32"/>
  <c r="P29" i="31"/>
  <c r="P25" i="31"/>
  <c r="O23" i="32"/>
  <c r="T23" i="31"/>
  <c r="Q17" i="32"/>
  <c r="Q20" i="32"/>
  <c r="Q23" i="31"/>
  <c r="Q26" i="32"/>
  <c r="Q29" i="32"/>
  <c r="T13" i="30"/>
  <c r="O13" i="31"/>
  <c r="O25" i="31"/>
  <c r="O30" i="31" s="1"/>
  <c r="R14" i="31"/>
  <c r="R17" i="32"/>
  <c r="R20" i="31"/>
  <c r="R23" i="31"/>
  <c r="R26" i="31"/>
  <c r="V26" i="31" s="1"/>
  <c r="R29" i="31"/>
  <c r="V23"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R20" i="32" l="1"/>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W23" i="32"/>
  <c r="R23" i="32"/>
  <c r="O25" i="32"/>
  <c r="V25" i="31"/>
  <c r="U25" i="31"/>
  <c r="W25" i="31"/>
  <c r="T25" i="31"/>
  <c r="P20" i="32"/>
  <c r="O17" i="32"/>
  <c r="W17" i="31"/>
  <c r="V17" i="31"/>
  <c r="U17" i="31"/>
  <c r="T17" i="31"/>
  <c r="N58" i="31"/>
  <c r="M58" i="31"/>
  <c r="K58" i="31"/>
  <c r="L58" i="31"/>
  <c r="W30" i="31"/>
  <c r="V30" i="31"/>
  <c r="U30" i="31"/>
  <c r="T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R31" i="32" l="1"/>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F56" i="29" l="1"/>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L46" i="29" l="1"/>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K57" i="29" l="1"/>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AE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Q28" i="18" s="1"/>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R25" i="19" l="1"/>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31" i="27" s="1"/>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P57" i="26" l="1"/>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O57" i="27"/>
  <c r="Q47" i="27"/>
  <c r="R47" i="27"/>
  <c r="M46" i="26"/>
  <c r="M19"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O58" i="27" l="1"/>
  <c r="P43" i="28"/>
  <c r="P16" i="29"/>
  <c r="P44" i="30"/>
  <c r="P44" i="31"/>
  <c r="P44" i="32"/>
  <c r="M44" i="29"/>
  <c r="R17"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58" i="28" s="1"/>
  <c r="O26" i="29"/>
  <c r="O44" i="28"/>
  <c r="R44" i="28" s="1"/>
  <c r="O17" i="29"/>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57" i="28" s="1"/>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30" i="29" l="1"/>
  <c r="P57" i="28"/>
  <c r="R52" i="30"/>
  <c r="R52" i="31"/>
  <c r="R52" i="32"/>
  <c r="O52" i="29"/>
  <c r="N47" i="29"/>
  <c r="Q47" i="29" s="1"/>
  <c r="Q47" i="30"/>
  <c r="U47" i="30" s="1"/>
  <c r="Q47" i="31"/>
  <c r="U47" i="31" s="1"/>
  <c r="Q47" i="32"/>
  <c r="U47" i="32" s="1"/>
  <c r="Q20" i="29"/>
  <c r="Q44" i="27"/>
  <c r="N58" i="27"/>
  <c r="N53" i="28"/>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Q53" i="28"/>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O57" i="29" s="1"/>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S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R57" i="30" l="1"/>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U49" i="31"/>
  <c r="P58" i="28"/>
  <c r="S41" i="28"/>
  <c r="S43" i="28"/>
  <c r="R43" i="28"/>
  <c r="Q43" i="28"/>
  <c r="V44" i="30"/>
  <c r="R50" i="29"/>
  <c r="Q50" i="29"/>
  <c r="S50" i="29"/>
  <c r="R44" i="29"/>
  <c r="R53" i="29"/>
  <c r="R40" i="29"/>
  <c r="P49" i="30"/>
  <c r="P49" i="3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8" i="30" l="1"/>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V13" i="35"/>
  <c r="V13" i="34"/>
  <c r="F56" i="32"/>
  <c r="O29" i="32"/>
  <c r="N29" i="32"/>
  <c r="M29" i="32"/>
  <c r="L29" i="32"/>
  <c r="K29" i="32"/>
  <c r="F31" i="32"/>
  <c r="N28" i="32"/>
  <c r="O28" i="32"/>
  <c r="L28" i="32"/>
  <c r="F55" i="32"/>
  <c r="F30" i="32"/>
  <c r="K28" i="32"/>
  <c r="M28" i="32"/>
  <c r="F37" i="33"/>
  <c r="L13" i="33"/>
  <c r="K13" i="33"/>
  <c r="M13" i="33"/>
  <c r="O14" i="34"/>
  <c r="O14" i="35" s="1"/>
  <c r="V13" i="37" l="1"/>
  <c r="V14" i="35"/>
  <c r="O14" i="36"/>
  <c r="O14" i="37"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14" i="37" l="1"/>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V16" i="35"/>
  <c r="O17" i="36"/>
  <c r="O17" i="37" s="1"/>
  <c r="V17" i="35"/>
  <c r="V16" i="34"/>
  <c r="V17" i="34"/>
  <c r="V20" i="33"/>
  <c r="O20" i="34"/>
  <c r="O20" i="35" s="1"/>
  <c r="V19" i="33"/>
  <c r="O19" i="34"/>
  <c r="O19" i="35" s="1"/>
  <c r="F41" i="33"/>
  <c r="M17" i="33"/>
  <c r="F40" i="33"/>
  <c r="M16" i="33"/>
  <c r="V16" i="33"/>
  <c r="M20" i="33"/>
  <c r="F44" i="33"/>
  <c r="M44" i="33" s="1"/>
  <c r="V17" i="33"/>
  <c r="M19" i="33"/>
  <c r="F43" i="33"/>
  <c r="M43" i="33" s="1"/>
  <c r="R27" i="36" l="1"/>
  <c r="R22" i="37"/>
  <c r="R27" i="37" s="1"/>
  <c r="V16" i="37"/>
  <c r="O27" i="37"/>
  <c r="V17" i="37"/>
  <c r="R28" i="36"/>
  <c r="R23" i="37"/>
  <c r="R28" i="37" s="1"/>
  <c r="V16" i="36"/>
  <c r="O19" i="36"/>
  <c r="O19" i="37" s="1"/>
  <c r="V19" i="35"/>
  <c r="V17" i="36"/>
  <c r="O20" i="36"/>
  <c r="O20" i="37" s="1"/>
  <c r="V20" i="35"/>
  <c r="V20" i="34"/>
  <c r="V19" i="34"/>
  <c r="O27" i="33"/>
  <c r="V27" i="33" s="1"/>
  <c r="O22" i="34"/>
  <c r="O22" i="35" s="1"/>
  <c r="O22" i="36" s="1"/>
  <c r="O22" i="37"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28" i="37" l="1"/>
  <c r="T23" i="38"/>
  <c r="O28" i="38"/>
  <c r="W23" i="38"/>
  <c r="V23" i="38"/>
  <c r="U23" i="38"/>
  <c r="V28" i="37"/>
  <c r="V27" i="37"/>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W28" i="38" l="1"/>
  <c r="V28" i="38"/>
  <c r="U28" i="38"/>
  <c r="T28" i="38"/>
  <c r="V27" i="36"/>
  <c r="V28" i="36"/>
  <c r="V28" i="35"/>
  <c r="V27" i="35"/>
  <c r="V27" i="34"/>
  <c r="V28" i="34"/>
  <c r="Q13" i="34"/>
  <c r="Q13" i="35" s="1"/>
  <c r="Q14" i="34"/>
  <c r="Q14" i="35" s="1"/>
  <c r="P14" i="34"/>
  <c r="P14" i="35" s="1"/>
  <c r="P13" i="34"/>
  <c r="P13" i="35" s="1"/>
  <c r="P13" i="36" l="1"/>
  <c r="P13" i="37" s="1"/>
  <c r="T13" i="37" s="1"/>
  <c r="T13" i="35"/>
  <c r="P14" i="36"/>
  <c r="P14" i="37" s="1"/>
  <c r="T14" i="37" s="1"/>
  <c r="T14" i="35"/>
  <c r="Q13" i="36"/>
  <c r="Q13" i="37" s="1"/>
  <c r="U13" i="35"/>
  <c r="Q14" i="36"/>
  <c r="Q14" i="37"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U14" i="37" l="1"/>
  <c r="U13" i="37"/>
  <c r="U19" i="34"/>
  <c r="Q19" i="35"/>
  <c r="U16" i="34"/>
  <c r="Q16" i="35"/>
  <c r="U13" i="36"/>
  <c r="S13" i="36"/>
  <c r="S13" i="37" s="1"/>
  <c r="W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S27" i="35" l="1"/>
  <c r="W27" i="35" s="1"/>
  <c r="Q20" i="36"/>
  <c r="U20" i="35"/>
  <c r="S22" i="36"/>
  <c r="W22" i="35"/>
  <c r="P20" i="36"/>
  <c r="T20" i="35"/>
  <c r="Q16" i="36"/>
  <c r="Q16" i="37" s="1"/>
  <c r="U16" i="35"/>
  <c r="Q27" i="35"/>
  <c r="U27" i="35" s="1"/>
  <c r="S19" i="36"/>
  <c r="W19" i="35"/>
  <c r="S20" i="36"/>
  <c r="W20" i="35"/>
  <c r="W23" i="34"/>
  <c r="S23" i="35"/>
  <c r="S28" i="35" s="1"/>
  <c r="W28" i="35" s="1"/>
  <c r="P22" i="36"/>
  <c r="T22" i="35"/>
  <c r="Q17" i="36"/>
  <c r="Q17" i="37" s="1"/>
  <c r="U17" i="35"/>
  <c r="Q28" i="35"/>
  <c r="U28" i="35" s="1"/>
  <c r="P23" i="36"/>
  <c r="T23" i="35"/>
  <c r="W14" i="36"/>
  <c r="Q19" i="36"/>
  <c r="U19" i="35"/>
  <c r="W13" i="36"/>
  <c r="P16" i="36"/>
  <c r="P16" i="37" s="1"/>
  <c r="T16" i="35"/>
  <c r="P27" i="35"/>
  <c r="T27" i="35" s="1"/>
  <c r="T17" i="35"/>
  <c r="P17" i="36"/>
  <c r="P17" i="37" s="1"/>
  <c r="P28" i="35"/>
  <c r="T28" i="35" s="1"/>
  <c r="S17" i="36"/>
  <c r="W17" i="35"/>
  <c r="P19" i="36"/>
  <c r="T19" i="35"/>
  <c r="S16" i="36"/>
  <c r="W16" i="35"/>
  <c r="S28" i="34"/>
  <c r="W28" i="34" s="1"/>
  <c r="N37" i="33"/>
  <c r="J51" i="33"/>
  <c r="N51" i="33" s="1"/>
  <c r="N38" i="33"/>
  <c r="J52" i="33"/>
  <c r="N52" i="33" s="1"/>
  <c r="T20" i="36" l="1"/>
  <c r="P20" i="37"/>
  <c r="T20" i="37" s="1"/>
  <c r="W20" i="36"/>
  <c r="S20" i="37"/>
  <c r="W20" i="37" s="1"/>
  <c r="T19" i="36"/>
  <c r="P19" i="37"/>
  <c r="T19" i="37" s="1"/>
  <c r="U20" i="36"/>
  <c r="Q20" i="37"/>
  <c r="U20" i="37" s="1"/>
  <c r="T23" i="36"/>
  <c r="P23" i="37"/>
  <c r="T23" i="37" s="1"/>
  <c r="W19" i="36"/>
  <c r="S19" i="37"/>
  <c r="W19" i="37" s="1"/>
  <c r="U19" i="36"/>
  <c r="Q19" i="37"/>
  <c r="U19" i="37" s="1"/>
  <c r="T22" i="36"/>
  <c r="P22" i="37"/>
  <c r="T22" i="37" s="1"/>
  <c r="W22" i="36"/>
  <c r="S22" i="37"/>
  <c r="W22" i="37" s="1"/>
  <c r="W17" i="36"/>
  <c r="S17" i="37"/>
  <c r="W16" i="36"/>
  <c r="S16" i="37"/>
  <c r="U17" i="37"/>
  <c r="Q28" i="37"/>
  <c r="U28" i="37" s="1"/>
  <c r="U16" i="37"/>
  <c r="T17" i="37"/>
  <c r="T16" i="37"/>
  <c r="T16" i="36"/>
  <c r="P27" i="36"/>
  <c r="T27" i="36" s="1"/>
  <c r="S23" i="36"/>
  <c r="S23" i="37" s="1"/>
  <c r="W23" i="37" s="1"/>
  <c r="W23" i="35"/>
  <c r="S27" i="36"/>
  <c r="W27" i="36" s="1"/>
  <c r="U17" i="36"/>
  <c r="Q28" i="36"/>
  <c r="U28" i="36" s="1"/>
  <c r="U16" i="36"/>
  <c r="Q27" i="36"/>
  <c r="U27" i="36" s="1"/>
  <c r="T17" i="36"/>
  <c r="P28" i="36"/>
  <c r="T28" i="36" s="1"/>
  <c r="P28" i="37" l="1"/>
  <c r="T28" i="37" s="1"/>
  <c r="Q27" i="37"/>
  <c r="U27" i="37" s="1"/>
  <c r="P27" i="37"/>
  <c r="T27" i="37" s="1"/>
  <c r="W17" i="37"/>
  <c r="S28" i="37"/>
  <c r="W28" i="37" s="1"/>
  <c r="S27" i="37"/>
  <c r="W27" i="37" s="1"/>
  <c r="W16" i="37"/>
  <c r="W23" i="36"/>
  <c r="S28" i="36"/>
  <c r="W28" i="3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<sst xmlns="http://schemas.openxmlformats.org/spreadsheetml/2006/main" count="1975" uniqueCount="130">
  <si>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</si>
  <si>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</si>
  <si>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</si>
  <si>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</si>
  <si>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</si>
  <si>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</si>
  <si>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</si>
  <si>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</si>
  <si>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</si>
  <si>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</si>
  <si>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</si>
  <si>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</si>
  <si>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</si>
  <si>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</si>
  <si>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</si>
  <si>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</si>
  <si>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</si>
  <si>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</si>
  <si>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</si>
  <si>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</si>
  <si>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</si>
  <si>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</si>
  <si>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</si>
  <si>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</si>
  <si>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</si>
  <si>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</si>
  <si>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</si>
  <si>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</si>
  <si>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</si>
  <si>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</si>
  <si>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</si>
  <si>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</si>
  <si>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</si>
  <si>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</si>
  <si>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</si>
  <si>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</si>
  <si>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</si>
  <si>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</si>
  <si>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</si>
  <si>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</si>
  <si>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</si>
  <si>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</si>
  <si>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</si>
  <si>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</si>
  <si>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</si>
  <si>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</si>
  <si>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</si>
  <si>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</si>
  <si>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</si>
  <si>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</si>
  <si>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</si>
  <si>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</si>
  <si>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</si>
  <si>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</si>
  <si>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</si>
  <si>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</si>
  <si>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</si>
  <si>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</si>
  <si>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</si>
  <si>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</si>
  <si>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</si>
  <si>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</si>
  <si>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</si>
  <si>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</si>
  <si>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</si>
  <si>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</si>
  <si>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</si>
  <si>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</si>
  <si>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</si>
  <si>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</si>
  <si>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</si>
  <si>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</si>
  <si>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</si>
  <si>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</si>
  <si>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</si>
  <si>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</si>
  <si>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</si>
  <si>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</si>
  <si>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</si>
  <si>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</si>
  <si>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</si>
  <si>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</si>
  <si>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</si>
  <si>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</si>
  <si>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</si>
  <si>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</si>
  <si>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</si>
  <si>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</si>
  <si>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</si>
  <si>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</si>
  <si>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</si>
  <si>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</si>
  <si>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</si>
  <si>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</si>
  <si>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</si>
  <si>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</si>
  <si>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</si>
  <si>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</si>
  <si>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</si>
  <si>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</si>
  <si>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</si>
  <si>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</si>
  <si>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</si>
  <si>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</si>
  <si>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</si>
  <si>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</si>
  <si>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</si>
  <si>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</si>
  <si>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</si>
  <si>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</si>
  <si>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</si>
  <si>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</si>
  <si>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</si>
  <si>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</si>
  <si>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</si>
  <si>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</si>
  <si>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</si>
  <si>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</si>
  <si>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</si>
  <si>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</si>
  <si>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</si>
  <si>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</si>
  <si>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</si>
  <si>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</si>
  <si>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</si>
  <si>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</si>
  <si>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</si>
  <si>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</si>
  <si>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Monthly Cruise Occupany Ratio GPH for 2022-2024</t>
  </si>
  <si>
    <t>Feb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</si>
</sst>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20" fillId="5" borderId="7" xfId="0" applyFont="1" applyFill="1" applyBorder="1" applyAlignment="1">
      <alignment horizontal="center" vertical="center" wrapText="1"/>
    </xf>
    <xf numFmtId="168" fontId="17" fillId="7" borderId="7" xfId="7" applyNumberFormat="1" applyFont="1" applyFill="1" applyBorder="1" applyAlignment="1" applyProtection="1">
      <alignment horizontal="right" indent="1"/>
    </xf>
    <xf numFmtId="168" fontId="17" fillId="3" borderId="7" xfId="7" applyNumberFormat="1" applyFont="1" applyFill="1" applyBorder="1" applyAlignment="1" applyProtection="1">
      <alignment horizontal="right" indent="1"/>
    </xf>
    <xf numFmtId="168" fontId="17" fillId="7" borderId="24" xfId="7" applyNumberFormat="1" applyFont="1" applyFill="1" applyBorder="1" applyAlignment="1" applyProtection="1">
      <alignment horizontal="right" indent="1"/>
    </xf>
    <xf numFmtId="168"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69" fontId="17" fillId="0" borderId="0" xfId="8" applyNumberFormat="1" applyFont="1" applyFill="1" applyBorder="1" applyAlignment="1" applyProtection="1">
      <alignment horizontal="right" indent="1"/>
    </xf>
    <xf numFmtId="169" fontId="17" fillId="0" borderId="0" xfId="0" applyNumberFormat="1" applyFont="1" applyAlignment="1">
      <alignment horizontal="right" indent="1"/>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microsoft.com/office/2017/10/relationships/person" Target="persons/person.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27</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5257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started in the end of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(Alicante Cruise Port*,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Montenegro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147530</xdr:colOff>
      <xdr:row>0</xdr:row>
      <xdr:rowOff>0</xdr:rowOff>
    </xdr:from>
    <xdr:to>
      <xdr:col>31</xdr:col>
      <xdr:colOff>42332</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8.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45366</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4" zoomScaleNormal="100" workbookViewId="0">
      <selection activeCell="O37" sqref="O37"/>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6.2">
      <c r="A4" s="9"/>
      <c r="B4" s="11" t="s">
        <v>7</v>
      </c>
      <c r="C4" s="26"/>
      <c r="D4" s="93" t="s">
        <v>27</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November</v>
      </c>
      <c r="G9" s="158"/>
      <c r="H9" s="158"/>
      <c r="I9" s="158"/>
      <c r="J9" s="158"/>
      <c r="K9" s="158"/>
      <c r="L9" s="158"/>
      <c r="M9" s="158"/>
      <c r="N9" s="159"/>
      <c r="O9" s="157" t="str">
        <f>"January to "&amp; D4</f>
        <v>January to November</v>
      </c>
      <c r="P9" s="158"/>
      <c r="Q9" s="158"/>
      <c r="R9" s="158"/>
      <c r="S9" s="158"/>
      <c r="T9" s="158"/>
      <c r="U9" s="158"/>
      <c r="V9" s="158"/>
      <c r="W9" s="158"/>
      <c r="X9" s="165"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40">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0.8">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1301</v>
      </c>
      <c r="Q13" s="68">
        <f>'Oct-23'!Q13+'Nov-23'!H13</f>
        <v>343</v>
      </c>
      <c r="R13" s="68">
        <f>'Oct-23'!R13+'Nov-23'!I13</f>
        <v>551</v>
      </c>
      <c r="S13" s="68">
        <f>'Oct-23'!S13+'Nov-23'!J13</f>
        <v>1384</v>
      </c>
      <c r="T13" s="64">
        <f>IFERROR(O13/P13-1,"n/a")</f>
        <v>7.6863950807071424E-2</v>
      </c>
      <c r="U13" s="64">
        <f>IFERROR(O13/Q13-1,"n/a")</f>
        <v>3.0845481049562684</v>
      </c>
      <c r="V13" s="64">
        <f>IFERROR(O13/R13-1,"n/a")</f>
        <v>1.5426497277676949</v>
      </c>
      <c r="W13" s="64">
        <f>IFERROR(O13/S13-1,"n/a")</f>
        <v>1.2283236994219626E-2</v>
      </c>
      <c r="X13" s="141">
        <v>1486</v>
      </c>
      <c r="Y13" s="68">
        <v>522</v>
      </c>
      <c r="Z13" s="68">
        <v>551</v>
      </c>
      <c r="AA13" s="136">
        <v>1591</v>
      </c>
      <c r="AB13" s="123"/>
      <c r="AC13" s="123"/>
    </row>
    <row r="14" spans="1:29" s="124" customFormat="1" ht="10.8">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3057387</v>
      </c>
      <c r="Q14" s="68">
        <f>'Oct-23'!Q14+'Nov-23'!H14</f>
        <v>509984</v>
      </c>
      <c r="R14" s="68">
        <f>'Oct-23'!R14+'Nov-23'!I14</f>
        <v>1092884</v>
      </c>
      <c r="S14" s="68">
        <f>'Oct-23'!S14+'Nov-23'!J14</f>
        <v>4064465</v>
      </c>
      <c r="T14" s="64">
        <f>IFERROR(O14/P14-1,"n/a")</f>
        <v>0.49351586828883609</v>
      </c>
      <c r="U14" s="64">
        <f>IFERROR(O14/Q14-1,"n/a")</f>
        <v>7.9537240384012051</v>
      </c>
      <c r="V14" s="64">
        <f>IFERROR(O14/R14-1,"n/a")</f>
        <v>3.1781707848225427</v>
      </c>
      <c r="W14" s="64">
        <f>IFERROR(O14/S14-1,"n/a")</f>
        <v>0.12345806889713651</v>
      </c>
      <c r="X14" s="141">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5"/>
      <c r="X15" s="142"/>
      <c r="Y15" s="43"/>
      <c r="Z15" s="43"/>
      <c r="AA15" s="137"/>
      <c r="AB15" s="123"/>
      <c r="AC15" s="123"/>
    </row>
    <row r="16" spans="1:29" s="124" customFormat="1" ht="10.8">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548</v>
      </c>
      <c r="Q16" s="68">
        <f>'Oct-23'!Q16+'Nov-23'!H16</f>
        <v>197</v>
      </c>
      <c r="R16" s="68">
        <f>'Oct-23'!R16+'Nov-23'!I16</f>
        <v>48</v>
      </c>
      <c r="S16" s="68">
        <f>'Oct-23'!S16+'Nov-23'!J16</f>
        <v>546</v>
      </c>
      <c r="T16" s="64">
        <f>IFERROR(O16/P16-1,"n/a")</f>
        <v>2.3722627737226221E-2</v>
      </c>
      <c r="U16" s="64">
        <f>IFERROR(O16/Q16-1,"n/a")</f>
        <v>1.8477157360406093</v>
      </c>
      <c r="V16" s="64">
        <f>IFERROR(O16/R16-1,"n/a")</f>
        <v>10.6875</v>
      </c>
      <c r="W16" s="64">
        <f>IFERROR(O16/S16-1,"n/a")</f>
        <v>2.7472527472527375E-2</v>
      </c>
      <c r="X16" s="141">
        <v>572</v>
      </c>
      <c r="Y16" s="68">
        <v>202</v>
      </c>
      <c r="Z16" s="68">
        <v>54</v>
      </c>
      <c r="AA16" s="136">
        <v>586</v>
      </c>
      <c r="AB16" s="123"/>
      <c r="AC16" s="123"/>
    </row>
    <row r="17" spans="1:29" s="124" customFormat="1" ht="10.8">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903992</v>
      </c>
      <c r="Q17" s="68">
        <f>'Oct-23'!Q17+'Nov-23'!H17</f>
        <v>288787</v>
      </c>
      <c r="R17" s="68">
        <f>'Oct-23'!R17+'Nov-23'!I17</f>
        <v>68534</v>
      </c>
      <c r="S17" s="68">
        <f>'Oct-23'!S17+'Nov-23'!J17</f>
        <v>1342797</v>
      </c>
      <c r="T17" s="64">
        <f>IFERROR(O17/P17-1,"n/a")</f>
        <v>0.80288763617377135</v>
      </c>
      <c r="U17" s="64">
        <f>IFERROR(O17/Q17-1,"n/a")</f>
        <v>4.643591989944146</v>
      </c>
      <c r="V17" s="64">
        <f>IFERROR(O17/R17-1,"n/a")</f>
        <v>22.780838707794672</v>
      </c>
      <c r="W17" s="64">
        <f>IFERROR(O17/S17-1,"n/a")</f>
        <v>0.21373223204996727</v>
      </c>
      <c r="X17" s="141">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4"/>
      <c r="X18" s="142"/>
      <c r="Y18" s="43"/>
      <c r="Z18" s="43"/>
      <c r="AA18" s="137"/>
      <c r="AB18" s="123"/>
      <c r="AC18" s="123"/>
    </row>
    <row r="19" spans="1:29" s="124" customFormat="1" ht="10.8">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41">
        <v>658</v>
      </c>
      <c r="Y19" s="68">
        <v>47</v>
      </c>
      <c r="Z19" s="68">
        <v>9</v>
      </c>
      <c r="AA19" s="136">
        <v>290</v>
      </c>
      <c r="AB19" s="123"/>
      <c r="AC19" s="123"/>
    </row>
    <row r="20" spans="1:29" s="124" customFormat="1" ht="10.8">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41">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4"/>
      <c r="X21" s="142"/>
      <c r="Y21" s="43"/>
      <c r="Z21" s="43"/>
      <c r="AA21" s="137"/>
      <c r="AB21" s="123"/>
      <c r="AC21" s="123"/>
    </row>
    <row r="22" spans="1:29" s="124" customFormat="1" ht="10.8">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823</v>
      </c>
      <c r="Q22" s="68">
        <f>'Oct-23'!Q22+'Nov-23'!H22</f>
        <v>258</v>
      </c>
      <c r="R22" s="68">
        <f>'Oct-23'!R22+'Nov-23'!I22</f>
        <v>205</v>
      </c>
      <c r="S22" s="68">
        <f>'Oct-23'!S22+'Nov-23'!J22</f>
        <v>1041</v>
      </c>
      <c r="T22" s="64">
        <f>IFERROR(O22/P22-1,"n/a")</f>
        <v>0.66585662211421637</v>
      </c>
      <c r="U22" s="64">
        <f>IFERROR(O22/Q22-1,"n/a")</f>
        <v>4.3139534883720927</v>
      </c>
      <c r="V22" s="64">
        <f>IFERROR(O22/R22-1,"n/a")</f>
        <v>5.6878048780487802</v>
      </c>
      <c r="W22" s="64">
        <f>IFERROR(O22/S22-1,"n/a")</f>
        <v>0.31700288184438041</v>
      </c>
      <c r="X22" s="141">
        <v>895</v>
      </c>
      <c r="Y22" s="68">
        <v>283</v>
      </c>
      <c r="Z22" s="68">
        <v>43</v>
      </c>
      <c r="AA22" s="136">
        <v>827</v>
      </c>
      <c r="AB22" s="123"/>
      <c r="AC22" s="123"/>
    </row>
    <row r="23" spans="1:29" s="124" customFormat="1" ht="10.8">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1942201</v>
      </c>
      <c r="Q23" s="68">
        <f>'Oct-23'!Q23+'Nov-23'!H23</f>
        <v>425895</v>
      </c>
      <c r="R23" s="68">
        <f>'Oct-23'!R23+'Nov-23'!I23</f>
        <v>545974</v>
      </c>
      <c r="S23" s="68">
        <f>'Oct-23'!S23+'Nov-23'!J23</f>
        <v>3161914</v>
      </c>
      <c r="T23" s="64">
        <f>IFERROR(O23/P23-1,"n/a")</f>
        <v>1.0889032597552983</v>
      </c>
      <c r="U23" s="64">
        <f>IFERROR(O23/Q23-1,"n/a")</f>
        <v>8.5259864520597795</v>
      </c>
      <c r="V23" s="64">
        <f>IFERROR(O23/R23-1,"n/a")</f>
        <v>6.4308849871971923</v>
      </c>
      <c r="W23" s="64">
        <f>IFERROR(O23/S23-1,"n/a")</f>
        <v>0.28310573911877435</v>
      </c>
      <c r="X23" s="141">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4"/>
      <c r="X24" s="142"/>
      <c r="Y24" s="43"/>
      <c r="Z24" s="43"/>
      <c r="AA24" s="137"/>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41">
        <v>9</v>
      </c>
      <c r="Y25" s="68">
        <v>0</v>
      </c>
      <c r="Z25" s="68">
        <v>0</v>
      </c>
      <c r="AA25" s="136">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3">
        <v>15637</v>
      </c>
      <c r="Y26" s="144">
        <v>0</v>
      </c>
      <c r="Z26" s="144">
        <v>0</v>
      </c>
      <c r="AA26" s="138">
        <v>20248</v>
      </c>
      <c r="AB26" s="123"/>
      <c r="AC26" s="123"/>
    </row>
    <row r="27" spans="1:29" s="124" customFormat="1" ht="11.4"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3330</v>
      </c>
      <c r="Q27" s="75">
        <f t="shared" si="3"/>
        <v>842</v>
      </c>
      <c r="R27" s="75">
        <f t="shared" si="3"/>
        <v>814</v>
      </c>
      <c r="S27" s="75">
        <f t="shared" si="3"/>
        <v>3267</v>
      </c>
      <c r="T27" s="66">
        <f>IFERROR(O27/P27-1,"n/a")</f>
        <v>0.21741741741741749</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6799949</v>
      </c>
      <c r="Q28" s="76">
        <f t="shared" si="3"/>
        <v>1241343</v>
      </c>
      <c r="R28" s="76">
        <f t="shared" si="3"/>
        <v>1717439</v>
      </c>
      <c r="S28" s="76">
        <f t="shared" si="3"/>
        <v>9164567</v>
      </c>
      <c r="T28" s="67">
        <f>IFERROR(O28/P28-1,"n/a")</f>
        <v>0.70028789921806767</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November</v>
      </c>
      <c r="G33" s="158"/>
      <c r="H33" s="158"/>
      <c r="I33" s="158"/>
      <c r="J33" s="158"/>
      <c r="K33" s="158"/>
      <c r="L33" s="158"/>
      <c r="M33" s="158"/>
      <c r="N33" s="159"/>
      <c r="O33" s="161" t="str">
        <f>"April to "&amp;D4&amp;" (YTD)"</f>
        <v>April to November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771</v>
      </c>
      <c r="Q37" s="74">
        <f>'Oct-23'!Q37+'Nov-23'!H37</f>
        <v>343</v>
      </c>
      <c r="R37" s="74">
        <f>'Oct-23'!R37+'Nov-23'!I37</f>
        <v>42</v>
      </c>
      <c r="S37" s="74">
        <f>'Oct-23'!S37+'Nov-23'!J37</f>
        <v>868</v>
      </c>
      <c r="T37" s="120">
        <f>IFERROR(O37/P37-1,"n/a")</f>
        <v>0.12970168612191957</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0.199999999999999">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2297729</v>
      </c>
      <c r="Q38" s="74">
        <f>'Oct-23'!Q38+'Nov-23'!H38</f>
        <v>509984</v>
      </c>
      <c r="R38" s="74">
        <f>'Oct-23'!R38+'Nov-23'!I38</f>
        <v>0</v>
      </c>
      <c r="S38" s="74">
        <f>'Oct-23'!S38+'Nov-23'!J38</f>
        <v>2613361</v>
      </c>
      <c r="T38" s="120">
        <f>IFERROR(O38/P38-1,"n/a")</f>
        <v>0.31785428133604965</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512</v>
      </c>
      <c r="Q40" s="74">
        <f>'Oct-23'!Q40+'Nov-23'!H40</f>
        <v>185</v>
      </c>
      <c r="R40" s="74">
        <f>'Oct-23'!R40+'Nov-23'!I40</f>
        <v>38</v>
      </c>
      <c r="S40" s="74">
        <f>'Oct-23'!S40+'Nov-23'!J40</f>
        <v>523</v>
      </c>
      <c r="T40" s="120">
        <f>IFERROR(O40/P40-1,"n/a")</f>
        <v>4.296875E-2</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0.199999999999999">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867484</v>
      </c>
      <c r="Q41" s="74">
        <f>'Oct-23'!Q41+'Nov-23'!H41</f>
        <v>278684</v>
      </c>
      <c r="R41" s="74">
        <f>'Oct-23'!R41+'Nov-23'!I41</f>
        <v>27421</v>
      </c>
      <c r="S41" s="74">
        <f>'Oct-23'!S41+'Nov-23'!J41</f>
        <v>1262423</v>
      </c>
      <c r="T41" s="120">
        <f>IFERROR(O41/P41-1,"n/a")</f>
        <v>0.78301962918048051</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0.199999999999999">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770</v>
      </c>
      <c r="Q46" s="74">
        <f>'Oct-23'!Q46+'Nov-23'!H46</f>
        <v>258</v>
      </c>
      <c r="R46" s="74">
        <f>'Oct-23'!R46+'Nov-23'!I46</f>
        <v>0</v>
      </c>
      <c r="S46" s="74">
        <f>'Oct-23'!S46+'Nov-23'!J46</f>
        <v>718</v>
      </c>
      <c r="T46" s="120">
        <f>IFERROR(O46/P46-1,"n/a")</f>
        <v>0.40779220779220782</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0.199999999999999">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1873747</v>
      </c>
      <c r="Q47" s="74">
        <f>'Oct-23'!Q47+'Nov-23'!H47</f>
        <v>425895</v>
      </c>
      <c r="R47" s="74">
        <f>'Oct-23'!R47+'Nov-23'!I47</f>
        <v>0</v>
      </c>
      <c r="S47" s="74">
        <f>'Oct-23'!S47+'Nov-23'!J47</f>
        <v>2242099</v>
      </c>
      <c r="T47" s="120">
        <f>IFERROR(O47/P47-1,"n/a")</f>
        <v>0.71890655462023423</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2699</v>
      </c>
      <c r="Q51" s="75">
        <f t="shared" si="11"/>
        <v>830</v>
      </c>
      <c r="R51" s="75">
        <f t="shared" si="11"/>
        <v>87</v>
      </c>
      <c r="S51" s="75">
        <f t="shared" si="11"/>
        <v>2399</v>
      </c>
      <c r="T51" s="66">
        <f>IFERROR(O51/P51-1,"n/a")</f>
        <v>0.1808077065579845</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5932244</v>
      </c>
      <c r="Q52" s="76">
        <f t="shared" si="11"/>
        <v>1231240</v>
      </c>
      <c r="R52" s="76">
        <f t="shared" si="11"/>
        <v>35715</v>
      </c>
      <c r="S52" s="76">
        <f t="shared" si="11"/>
        <v>6706790</v>
      </c>
      <c r="T52" s="67">
        <f>IFERROR(O52/P52-1,"n/a")</f>
        <v>0.53121011205877577</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24</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October</v>
      </c>
      <c r="G9" s="158"/>
      <c r="H9" s="158"/>
      <c r="I9" s="158"/>
      <c r="J9" s="158"/>
      <c r="K9" s="158"/>
      <c r="L9" s="158"/>
      <c r="M9" s="158"/>
      <c r="N9" s="159"/>
      <c r="O9" s="157" t="str">
        <f>"January to "&amp; D4</f>
        <v>January to October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1157</v>
      </c>
      <c r="Q13" s="68">
        <f>'Sep-23'!Q13+'Oct-23'!H13</f>
        <v>228</v>
      </c>
      <c r="R13" s="68">
        <f>'Sep-23'!R13+'Oct-23'!I13</f>
        <v>551</v>
      </c>
      <c r="S13" s="68">
        <f>'Sep-23'!S13+'Oct-23'!J13</f>
        <v>1212</v>
      </c>
      <c r="T13" s="64">
        <f>IFERROR(O13/P13-1,"n/a")</f>
        <v>6.8280034572169468E-2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0.8">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2647182</v>
      </c>
      <c r="Q14" s="68">
        <f>'Sep-23'!Q14+'Oct-23'!H14</f>
        <v>324020</v>
      </c>
      <c r="R14" s="68">
        <f>'Sep-23'!R14+'Oct-23'!I14</f>
        <v>1092884</v>
      </c>
      <c r="S14" s="68">
        <f>'Sep-23'!S14+'Oct-23'!J14</f>
        <v>3643281</v>
      </c>
      <c r="T14" s="64">
        <f>IFERROR(O14/P14-1,"n/a")</f>
        <v>0.53699518960162163</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0.8">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521</v>
      </c>
      <c r="Q16" s="68">
        <f>'Sep-23'!Q16+'Oct-23'!H16</f>
        <v>169</v>
      </c>
      <c r="R16" s="68">
        <f>'Sep-23'!R16+'Oct-23'!I16</f>
        <v>38</v>
      </c>
      <c r="S16" s="68">
        <f>'Sep-23'!S16+'Oct-23'!J16</f>
        <v>517</v>
      </c>
      <c r="T16" s="64">
        <f>IFERROR(O16/P16-1,"n/a")</f>
        <v>-1.7274472168905985E-2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0.8">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852989</v>
      </c>
      <c r="Q17" s="68">
        <f>'Sep-23'!Q17+'Oct-23'!H17</f>
        <v>259331</v>
      </c>
      <c r="R17" s="68">
        <f>'Sep-23'!R17+'Oct-23'!I17</f>
        <v>63680</v>
      </c>
      <c r="S17" s="68">
        <f>'Sep-23'!S17+'Oct-23'!J17</f>
        <v>1304953</v>
      </c>
      <c r="T17" s="64">
        <f>IFERROR(O17/P17-1,"n/a")</f>
        <v>0.79463275610822648</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0.8">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0.8">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0.8">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693</v>
      </c>
      <c r="Q22" s="68">
        <f>'Sep-23'!Q22+'Oct-23'!H22</f>
        <v>191</v>
      </c>
      <c r="R22" s="68">
        <f>'Sep-23'!R22+'Oct-23'!I22</f>
        <v>205</v>
      </c>
      <c r="S22" s="68">
        <f>'Sep-23'!S22+'Oct-23'!J22</f>
        <v>946</v>
      </c>
      <c r="T22" s="64">
        <f>IFERROR(O22/P22-1,"n/a")</f>
        <v>0.67532467532467533</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0.8">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1667352</v>
      </c>
      <c r="Q23" s="68">
        <f>'Sep-23'!Q23+'Oct-23'!H23</f>
        <v>342388</v>
      </c>
      <c r="R23" s="68">
        <f>'Sep-23'!R23+'Oct-23'!I23</f>
        <v>545974</v>
      </c>
      <c r="S23" s="68">
        <f>'Sep-23'!S23+'Oct-23'!J23</f>
        <v>2898167</v>
      </c>
      <c r="T23" s="64">
        <f>IFERROR(O23/P23-1,"n/a")</f>
        <v>1.1290453365576076</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0.8">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0.8">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1.4"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2990</v>
      </c>
      <c r="Q27" s="75">
        <f t="shared" si="3"/>
        <v>619</v>
      </c>
      <c r="R27" s="75">
        <f t="shared" si="3"/>
        <v>803</v>
      </c>
      <c r="S27" s="75">
        <f t="shared" si="3"/>
        <v>2956</v>
      </c>
      <c r="T27" s="66">
        <f>IFERROR(O27/P27-1,"n/a")</f>
        <v>0.20100334448160528</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6020302</v>
      </c>
      <c r="Q28" s="76">
        <f t="shared" si="3"/>
        <v>936731</v>
      </c>
      <c r="R28" s="76">
        <f t="shared" si="3"/>
        <v>1712585</v>
      </c>
      <c r="S28" s="76">
        <f t="shared" si="3"/>
        <v>8421657</v>
      </c>
      <c r="T28" s="67">
        <f>IFERROR(O28/P28-1,"n/a")</f>
        <v>0.72968797910802485</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October</v>
      </c>
      <c r="G33" s="158"/>
      <c r="H33" s="158"/>
      <c r="I33" s="158"/>
      <c r="J33" s="158"/>
      <c r="K33" s="158"/>
      <c r="L33" s="158"/>
      <c r="M33" s="158"/>
      <c r="N33" s="159"/>
      <c r="O33" s="161" t="str">
        <f>"April to "&amp;D4&amp;" (YTD)"</f>
        <v>April to October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627</v>
      </c>
      <c r="Q37" s="74">
        <f>'Sep-23'!Q37+'Oct-23'!H37</f>
        <v>228</v>
      </c>
      <c r="R37" s="74">
        <f>'Sep-23'!R37+'Oct-23'!I37</f>
        <v>42</v>
      </c>
      <c r="S37" s="74">
        <f>'Sep-23'!S37+'Oct-23'!J37</f>
        <v>696</v>
      </c>
      <c r="T37" s="120">
        <f>IFERROR(O37/P37-1,"n/a")</f>
        <v>0.12599681020733655</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0.199999999999999">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1887524</v>
      </c>
      <c r="Q38" s="74">
        <f>'Sep-23'!Q38+'Oct-23'!H38</f>
        <v>324020</v>
      </c>
      <c r="R38" s="74">
        <f>'Sep-23'!R38+'Oct-23'!I38</f>
        <v>0</v>
      </c>
      <c r="S38" s="74">
        <f>'Sep-23'!S38+'Oct-23'!J38</f>
        <v>2192177</v>
      </c>
      <c r="T38" s="120">
        <f>IFERROR(O38/P38-1,"n/a")</f>
        <v>0.34065686052203836</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485</v>
      </c>
      <c r="Q40" s="74">
        <f>'Sep-23'!Q40+'Oct-23'!H40</f>
        <v>157</v>
      </c>
      <c r="R40" s="74">
        <f>'Sep-23'!R40+'Oct-23'!I40</f>
        <v>28</v>
      </c>
      <c r="S40" s="74">
        <f>'Sep-23'!S40+'Oct-23'!J40</f>
        <v>494</v>
      </c>
      <c r="T40" s="120">
        <f>IFERROR(O40/P40-1,"n/a")</f>
        <v>0</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0.199999999999999">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816481</v>
      </c>
      <c r="Q41" s="74">
        <f>'Sep-23'!Q41+'Oct-23'!H41</f>
        <v>249228</v>
      </c>
      <c r="R41" s="74">
        <f>'Sep-23'!R41+'Oct-23'!I41</f>
        <v>22567</v>
      </c>
      <c r="S41" s="74">
        <f>'Sep-23'!S41+'Oct-23'!J41</f>
        <v>1224579</v>
      </c>
      <c r="T41" s="120">
        <f>IFERROR(O41/P41-1,"n/a")</f>
        <v>0.77315454983030829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0.199999999999999">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640</v>
      </c>
      <c r="Q46" s="74">
        <f>'Sep-23'!Q46+'Oct-23'!H46</f>
        <v>191</v>
      </c>
      <c r="R46" s="74">
        <f>'Sep-23'!R46+'Oct-23'!I46</f>
        <v>0</v>
      </c>
      <c r="S46" s="74">
        <f>'Sep-23'!S46+'Oct-23'!J46</f>
        <v>623</v>
      </c>
      <c r="T46" s="120">
        <f>IFERROR(O46/P46-1,"n/a")</f>
        <v>0.36562500000000009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0.199999999999999">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1598898</v>
      </c>
      <c r="Q47" s="74">
        <f>'Sep-23'!Q47+'Oct-23'!H47</f>
        <v>342388</v>
      </c>
      <c r="R47" s="74">
        <f>'Sep-23'!R47+'Oct-23'!I47</f>
        <v>0</v>
      </c>
      <c r="S47" s="74">
        <f>'Sep-23'!S47+'Oct-23'!J47</f>
        <v>1978352</v>
      </c>
      <c r="T47" s="120">
        <f>IFERROR(O47/P47-1,"n/a")</f>
        <v>0.69716517251256804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2359</v>
      </c>
      <c r="Q51" s="75">
        <f t="shared" si="11"/>
        <v>607</v>
      </c>
      <c r="R51" s="75">
        <f t="shared" si="11"/>
        <v>76</v>
      </c>
      <c r="S51" s="75">
        <f t="shared" si="11"/>
        <v>2088</v>
      </c>
      <c r="T51" s="66">
        <f>IFERROR(O51/P51-1,"n/a")</f>
        <v>0.15472657905892317</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5152597</v>
      </c>
      <c r="Q52" s="76">
        <f t="shared" si="11"/>
        <v>926628</v>
      </c>
      <c r="R52" s="76">
        <f t="shared" si="11"/>
        <v>30861</v>
      </c>
      <c r="S52" s="76">
        <f t="shared" si="11"/>
        <v>5963880</v>
      </c>
      <c r="T52" s="67">
        <f>IFERROR(O52/P52-1,"n/a")</f>
        <v>0.53997780148534802</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3" sqref="O2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22</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September</v>
      </c>
      <c r="G9" s="158"/>
      <c r="H9" s="158"/>
      <c r="I9" s="158"/>
      <c r="J9" s="158"/>
      <c r="K9" s="158"/>
      <c r="L9" s="158"/>
      <c r="M9" s="158"/>
      <c r="N9" s="159"/>
      <c r="O9" s="157" t="str">
        <f>"January to "&amp; D4</f>
        <v>January to September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1079</v>
      </c>
      <c r="Q13" s="68">
        <f>'Aug-23'!Q13+'Sep-23'!H13</f>
        <v>139</v>
      </c>
      <c r="R13" s="68">
        <f>'Aug-23'!R13+'Sep-23'!I13</f>
        <v>551</v>
      </c>
      <c r="S13" s="68">
        <f>'Aug-23'!S13+'Sep-23'!J13</f>
        <v>1102</v>
      </c>
      <c r="T13" s="64">
        <f>IFERROR(O13/P13-1,"n/a")</f>
        <v>7.0435588507877567E-2</v>
      </c>
      <c r="U13" s="64">
        <f>IFERROR(O13/Q13-1,"n/a")</f>
        <v>7.3093525179856123</v>
      </c>
      <c r="V13" s="64">
        <f>IFERROR(O13/R13-1,"n/a")</f>
        <v>1.0961887477313974</v>
      </c>
      <c r="W13" s="60">
        <f>IFERROR(O13/S13-1,"n/a")</f>
        <v>4.8094373865698703E-2</v>
      </c>
      <c r="X13" s="68">
        <v>1486</v>
      </c>
      <c r="Y13" s="68">
        <v>522</v>
      </c>
      <c r="Z13" s="68">
        <v>551</v>
      </c>
      <c r="AA13" s="136">
        <v>1591</v>
      </c>
      <c r="AB13" s="123"/>
      <c r="AC13" s="123"/>
    </row>
    <row r="14" spans="1:29" s="124" customFormat="1" ht="10.8">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2378604</v>
      </c>
      <c r="Q14" s="68">
        <f>'Aug-23'!Q14+'Sep-23'!H14</f>
        <v>180900</v>
      </c>
      <c r="R14" s="68">
        <f>'Aug-23'!R14+'Sep-23'!I14</f>
        <v>1092884</v>
      </c>
      <c r="S14" s="68">
        <f>'Aug-23'!S14+'Sep-23'!J14</f>
        <v>3343418</v>
      </c>
      <c r="T14" s="64">
        <f>IFERROR(O14/P14-1,"n/a")</f>
        <v>0.59191862117443672</v>
      </c>
      <c r="U14" s="64">
        <f>IFERROR(O14/Q14-1,"n/a")</f>
        <v>19.931697070204532</v>
      </c>
      <c r="V14" s="64">
        <f>IFERROR(O14/R14-1,"n/a")</f>
        <v>2.4647263570516174</v>
      </c>
      <c r="W14" s="60">
        <f>IFERROR(O14/S14-1,"n/a")</f>
        <v>0.13253682309540715</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432</v>
      </c>
      <c r="Q16" s="68">
        <f>'Aug-23'!Q16+'Sep-23'!H16</f>
        <v>136</v>
      </c>
      <c r="R16" s="68">
        <f>'Aug-23'!R16+'Sep-23'!I16</f>
        <v>21</v>
      </c>
      <c r="S16" s="68">
        <f>'Aug-23'!S16+'Sep-23'!J16</f>
        <v>403</v>
      </c>
      <c r="T16" s="64">
        <f>IFERROR(O16/P16-1,"n/a")</f>
        <v>-1.620370370370372E-2</v>
      </c>
      <c r="U16" s="64">
        <f>IFERROR(O16/Q16-1,"n/a")</f>
        <v>2.125</v>
      </c>
      <c r="V16" s="64">
        <f>IFERROR(O16/R16-1,"n/a")</f>
        <v>19.238095238095237</v>
      </c>
      <c r="W16" s="60">
        <f>IFERROR(O16/S16-1,"n/a")</f>
        <v>5.4590570719603049E-2</v>
      </c>
      <c r="X16" s="68">
        <v>572</v>
      </c>
      <c r="Y16" s="68">
        <v>202</v>
      </c>
      <c r="Z16" s="68">
        <v>54</v>
      </c>
      <c r="AA16" s="136">
        <v>586</v>
      </c>
      <c r="AB16" s="123"/>
      <c r="AC16" s="123"/>
    </row>
    <row r="17" spans="1:29" s="124" customFormat="1" ht="10.8">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728384</v>
      </c>
      <c r="Q17" s="68">
        <f>'Aug-23'!Q17+'Sep-23'!H17</f>
        <v>215286</v>
      </c>
      <c r="R17" s="68">
        <f>'Aug-23'!R17+'Sep-23'!I17</f>
        <v>49726</v>
      </c>
      <c r="S17" s="68">
        <f>'Aug-23'!S17+'Sep-23'!J17</f>
        <v>1081890</v>
      </c>
      <c r="T17" s="64">
        <f>IFERROR(O17/P17-1,"n/a")</f>
        <v>0.82818266189262801</v>
      </c>
      <c r="U17" s="64">
        <f>IFERROR(O17/Q17-1,"n/a")</f>
        <v>5.1853487918396919</v>
      </c>
      <c r="V17" s="64">
        <f>IFERROR(O17/R17-1,"n/a")</f>
        <v>25.779129630374452</v>
      </c>
      <c r="W17" s="60">
        <f>IFERROR(O17/S17-1,"n/a")</f>
        <v>0.23082660898982343</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6">
        <v>290</v>
      </c>
      <c r="AB19" s="123"/>
      <c r="AC19" s="123"/>
    </row>
    <row r="20" spans="1:29" s="124" customFormat="1" ht="10.8">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544</v>
      </c>
      <c r="Q22" s="68">
        <f>'Aug-23'!Q22+'Sep-23'!H22</f>
        <v>84</v>
      </c>
      <c r="R22" s="68">
        <f>'Aug-23'!R22+'Sep-23'!I22</f>
        <v>205</v>
      </c>
      <c r="S22" s="68">
        <f>'Aug-23'!S22+'Sep-23'!J22</f>
        <v>819</v>
      </c>
      <c r="T22" s="64">
        <f>IFERROR(O22/P22-1,"n/a")</f>
        <v>0.79411764705882359</v>
      </c>
      <c r="U22" s="64">
        <f>IFERROR(O22/Q22-1,"n/a")</f>
        <v>10.619047619047619</v>
      </c>
      <c r="V22" s="64">
        <f>IFERROR(O22/R22-1,"n/a")</f>
        <v>3.7609756097560973</v>
      </c>
      <c r="W22" s="60">
        <f>IFERROR(O22/S22-1,"n/a")</f>
        <v>0.19169719169719168</v>
      </c>
      <c r="X22" s="68">
        <v>895</v>
      </c>
      <c r="Y22" s="68">
        <v>283</v>
      </c>
      <c r="Z22" s="68">
        <v>43</v>
      </c>
      <c r="AA22" s="136">
        <v>827</v>
      </c>
      <c r="AB22" s="123"/>
      <c r="AC22" s="123"/>
    </row>
    <row r="23" spans="1:29" s="124" customFormat="1" ht="10.8">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1328891</v>
      </c>
      <c r="Q23" s="68">
        <f>'Aug-23'!Q23+'Sep-23'!H23</f>
        <v>167883</v>
      </c>
      <c r="R23" s="68">
        <f>'Aug-23'!R23+'Sep-23'!I23</f>
        <v>545974</v>
      </c>
      <c r="S23" s="68">
        <f>'Aug-23'!S23+'Sep-23'!J23</f>
        <v>2565359</v>
      </c>
      <c r="T23" s="64">
        <f>IFERROR(O23/P23-1,"n/a")</f>
        <v>1.2847261363046329</v>
      </c>
      <c r="U23" s="64">
        <f>IFERROR(O23/Q23-1,"n/a")</f>
        <v>17.084928194039897</v>
      </c>
      <c r="V23" s="64">
        <f>IFERROR(O23/R23-1,"n/a")</f>
        <v>4.5609827574206827</v>
      </c>
      <c r="W23" s="60">
        <f>IFERROR(O23/S23-1,"n/a")</f>
        <v>0.18351934368640022</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6">
        <v>16</v>
      </c>
      <c r="AB25" s="123"/>
      <c r="AC25" s="123"/>
    </row>
    <row r="26" spans="1:29" s="124" customFormat="1" ht="10.8">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2576</v>
      </c>
      <c r="Q27" s="75">
        <f t="shared" si="3"/>
        <v>375</v>
      </c>
      <c r="R27" s="75">
        <f t="shared" si="3"/>
        <v>785</v>
      </c>
      <c r="S27" s="75">
        <f t="shared" si="3"/>
        <v>2568</v>
      </c>
      <c r="T27" s="66">
        <f>IFERROR(O27/P27-1,"n/a")</f>
        <v>0.21079192546583858</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5153216</v>
      </c>
      <c r="Q28" s="76">
        <f t="shared" si="3"/>
        <v>568611</v>
      </c>
      <c r="R28" s="76">
        <f t="shared" si="3"/>
        <v>1698631</v>
      </c>
      <c r="S28" s="76">
        <f t="shared" si="3"/>
        <v>7494720</v>
      </c>
      <c r="T28" s="67">
        <f>IFERROR(O28/P28-1,"n/a")</f>
        <v>0.78569149827990903</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September</v>
      </c>
      <c r="G33" s="158"/>
      <c r="H33" s="158"/>
      <c r="I33" s="158"/>
      <c r="J33" s="158"/>
      <c r="K33" s="158"/>
      <c r="L33" s="158"/>
      <c r="M33" s="158"/>
      <c r="N33" s="159"/>
      <c r="O33" s="161" t="str">
        <f>"April to "&amp;D4&amp;" (YTD)"</f>
        <v>April to September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549</v>
      </c>
      <c r="Q37" s="74">
        <f>'Aug-23'!Q37+'Sep-23'!H37</f>
        <v>139</v>
      </c>
      <c r="R37" s="74">
        <f>'Aug-23'!R37+'Sep-23'!I37</f>
        <v>42</v>
      </c>
      <c r="S37" s="74">
        <f>'Aug-23'!S37+'Sep-23'!J37</f>
        <v>586</v>
      </c>
      <c r="T37" s="120">
        <f>IFERROR(O37/P37-1,"n/a")</f>
        <v>0.13843351548269589</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0.199999999999999">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1618946</v>
      </c>
      <c r="Q38" s="74">
        <f>'Aug-23'!Q38+'Sep-23'!H38</f>
        <v>180900</v>
      </c>
      <c r="R38" s="74">
        <f>'Aug-23'!R38+'Sep-23'!I38</f>
        <v>0</v>
      </c>
      <c r="S38" s="74">
        <f>'Aug-23'!S38+'Sep-23'!J38</f>
        <v>1892314</v>
      </c>
      <c r="T38" s="120">
        <f>IFERROR(O38/P38-1,"n/a")</f>
        <v>0.38878010755145631</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396</v>
      </c>
      <c r="Q40" s="74">
        <f>'Aug-23'!Q40+'Sep-23'!H40</f>
        <v>124</v>
      </c>
      <c r="R40" s="74">
        <f>'Aug-23'!R40+'Sep-23'!I40</f>
        <v>11</v>
      </c>
      <c r="S40" s="74">
        <f>'Aug-23'!S40+'Sep-23'!J40</f>
        <v>380</v>
      </c>
      <c r="T40" s="120">
        <f>IFERROR(O40/P40-1,"n/a")</f>
        <v>5.050505050504972E-3</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0.199999999999999">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691876</v>
      </c>
      <c r="Q41" s="74">
        <f>'Aug-23'!Q41+'Sep-23'!H41</f>
        <v>205183</v>
      </c>
      <c r="R41" s="74">
        <f>'Aug-23'!R41+'Sep-23'!I41</f>
        <v>8613</v>
      </c>
      <c r="S41" s="74">
        <f>'Aug-23'!S41+'Sep-23'!J41</f>
        <v>1001516</v>
      </c>
      <c r="T41" s="120">
        <f>IFERROR(O41/P41-1,"n/a")</f>
        <v>0.80460660580797705</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0.199999999999999">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491</v>
      </c>
      <c r="Q46" s="74">
        <f>'Aug-23'!Q46+'Sep-23'!H46</f>
        <v>84</v>
      </c>
      <c r="R46" s="74">
        <f>'Aug-23'!R46+'Sep-23'!I46</f>
        <v>0</v>
      </c>
      <c r="S46" s="74">
        <f>'Aug-23'!S46+'Sep-23'!J46</f>
        <v>496</v>
      </c>
      <c r="T46" s="120">
        <f>IFERROR(O46/P46-1,"n/a")</f>
        <v>0.40325865580448061</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0.199999999999999">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1260437</v>
      </c>
      <c r="Q47" s="74">
        <f>'Aug-23'!Q47+'Sep-23'!H47</f>
        <v>167883</v>
      </c>
      <c r="R47" s="74">
        <f>'Aug-23'!R47+'Sep-23'!I47</f>
        <v>0</v>
      </c>
      <c r="S47" s="74">
        <f>'Aug-23'!S47+'Sep-23'!J47</f>
        <v>1645544</v>
      </c>
      <c r="T47" s="120">
        <f>IFERROR(O47/P47-1,"n/a")</f>
        <v>0.74532959600519511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0.199999999999999">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0.8"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1945</v>
      </c>
      <c r="Q51" s="75">
        <f t="shared" si="11"/>
        <v>363</v>
      </c>
      <c r="R51" s="75">
        <f t="shared" si="11"/>
        <v>58</v>
      </c>
      <c r="S51" s="75">
        <f t="shared" si="11"/>
        <v>1700</v>
      </c>
      <c r="T51" s="66">
        <f>IFERROR(O51/P51-1,"n/a")</f>
        <v>0.15784061696658092</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4285511</v>
      </c>
      <c r="Q52" s="76">
        <f t="shared" si="11"/>
        <v>558508</v>
      </c>
      <c r="R52" s="76">
        <f t="shared" si="11"/>
        <v>16907</v>
      </c>
      <c r="S52" s="76">
        <f t="shared" si="11"/>
        <v>5036943</v>
      </c>
      <c r="T52" s="67">
        <f>IFERROR(O52/P52-1,"n/a")</f>
        <v>0.56893658655875567</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4" sqref="O2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6.2">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August</v>
      </c>
      <c r="G9" s="158"/>
      <c r="H9" s="158"/>
      <c r="I9" s="158"/>
      <c r="J9" s="158"/>
      <c r="K9" s="158"/>
      <c r="L9" s="158"/>
      <c r="M9" s="158"/>
      <c r="N9" s="159"/>
      <c r="O9" s="157" t="str">
        <f>"January to "&amp; D4</f>
        <v>January to August</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997</v>
      </c>
      <c r="Q13" s="68">
        <f>'July-23'!Q13+'Aug-23'!H13</f>
        <v>79</v>
      </c>
      <c r="R13" s="68">
        <f>'July-23'!R13+'Aug-23'!I13</f>
        <v>551</v>
      </c>
      <c r="S13" s="68">
        <f>'July-23'!S13+'Aug-23'!J13</f>
        <v>1023</v>
      </c>
      <c r="T13" s="64">
        <f>IFERROR(O13/P13-1,"n/a")</f>
        <v>6.0180541624874628E-2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0.8">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2098024</v>
      </c>
      <c r="Q14" s="68">
        <f>'July-23'!Q14+'Aug-23'!H14</f>
        <v>97505</v>
      </c>
      <c r="R14" s="68">
        <f>'July-23'!R14+'Aug-23'!I14</f>
        <v>1092884</v>
      </c>
      <c r="S14" s="68">
        <f>'July-23'!S14+'Aug-23'!J14</f>
        <v>3108965</v>
      </c>
      <c r="T14" s="64">
        <f>IFERROR(O14/P14-1,"n/a")</f>
        <v>0.65531662173549976</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358</v>
      </c>
      <c r="Q16" s="68">
        <f>'July-23'!Q16+'Aug-23'!H16</f>
        <v>102</v>
      </c>
      <c r="R16" s="68">
        <f>'July-23'!R16+'Aug-23'!I16</f>
        <v>12</v>
      </c>
      <c r="S16" s="68">
        <f>'July-23'!S16+'Aug-23'!J16</f>
        <v>333</v>
      </c>
      <c r="T16" s="64">
        <f>IFERROR(O16/P16-1,"n/a")</f>
        <v>-2.7932960893854997E-3</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0.8">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578303</v>
      </c>
      <c r="Q17" s="68">
        <f>'July-23'!Q17+'Aug-23'!H17</f>
        <v>151020</v>
      </c>
      <c r="R17" s="68">
        <f>'July-23'!R17+'Aug-23'!I17</f>
        <v>43654</v>
      </c>
      <c r="S17" s="68">
        <f>'July-23'!S17+'Aug-23'!J17</f>
        <v>912754</v>
      </c>
      <c r="T17" s="64">
        <f>IFERROR(O17/P17-1,"n/a")</f>
        <v>0.91685673427251801</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0.8">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459</v>
      </c>
      <c r="Q22" s="68">
        <f>'July-23'!Q22+'Aug-23'!H22</f>
        <v>38</v>
      </c>
      <c r="R22" s="68">
        <f>'July-23'!R22+'Aug-23'!I22</f>
        <v>205</v>
      </c>
      <c r="S22" s="68">
        <f>'July-23'!S22+'Aug-23'!J22</f>
        <v>733</v>
      </c>
      <c r="T22" s="64">
        <f>IFERROR(O22/P22-1,"n/a")</f>
        <v>0.86710239651416132</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0.8">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1061181</v>
      </c>
      <c r="Q23" s="68">
        <f>'July-23'!Q23+'Aug-23'!H23</f>
        <v>78164</v>
      </c>
      <c r="R23" s="68">
        <f>'July-23'!R23+'Aug-23'!I23</f>
        <v>545974</v>
      </c>
      <c r="S23" s="68">
        <f>'July-23'!S23+'Aug-23'!J23</f>
        <v>2261323</v>
      </c>
      <c r="T23" s="64">
        <f>IFERROR(O23/P23-1,"n/a")</f>
        <v>1.5080047607335603</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v>-19798</v>
      </c>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0.8">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2242</v>
      </c>
      <c r="Q27" s="75">
        <f t="shared" si="3"/>
        <v>228</v>
      </c>
      <c r="R27" s="75">
        <f t="shared" si="3"/>
        <v>775</v>
      </c>
      <c r="S27" s="75">
        <f t="shared" si="3"/>
        <v>2300</v>
      </c>
      <c r="T27" s="66">
        <f>IFERROR(O27/P27-1,"n/a")</f>
        <v>0.21766280107047287</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4315164</v>
      </c>
      <c r="Q28" s="76">
        <f t="shared" si="3"/>
        <v>328007</v>
      </c>
      <c r="R28" s="76">
        <f t="shared" si="3"/>
        <v>1692559</v>
      </c>
      <c r="S28" s="76">
        <f t="shared" si="3"/>
        <v>6709299</v>
      </c>
      <c r="T28" s="67">
        <f>IFERROR(O28/P28-1,"n/a")</f>
        <v>0.87739098676203264</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August</v>
      </c>
      <c r="G33" s="158"/>
      <c r="H33" s="158"/>
      <c r="I33" s="158"/>
      <c r="J33" s="158"/>
      <c r="K33" s="158"/>
      <c r="L33" s="158"/>
      <c r="M33" s="158"/>
      <c r="N33" s="159"/>
      <c r="O33" s="161" t="str">
        <f>"April to "&amp;D4&amp;" (YTD)"</f>
        <v>April to August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467</v>
      </c>
      <c r="Q37" s="74">
        <f>'July-23'!Q37+'Aug-23'!H37</f>
        <v>79</v>
      </c>
      <c r="R37" s="74">
        <f>'July-23'!R37+'Aug-23'!I37</f>
        <v>42</v>
      </c>
      <c r="S37" s="74">
        <f>'July-23'!S37+'Aug-23'!J37</f>
        <v>507</v>
      </c>
      <c r="T37" s="120">
        <f>IFERROR(O37/P37-1,"n/a")</f>
        <v>0.12847965738758038</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199999999999999">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1338366</v>
      </c>
      <c r="Q38" s="74">
        <f>'July-23'!Q38+'Aug-23'!H38</f>
        <v>97505</v>
      </c>
      <c r="R38" s="74">
        <f>'July-23'!R38+'Aug-23'!I38</f>
        <v>0</v>
      </c>
      <c r="S38" s="74">
        <f>'July-23'!S38+'Aug-23'!J38</f>
        <v>1657861</v>
      </c>
      <c r="T38" s="120">
        <f>IFERROR(O38/P38-1,"n/a")</f>
        <v>0.44557617273600791</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322</v>
      </c>
      <c r="Q40" s="74">
        <f>'July-23'!Q40+'Aug-23'!H40</f>
        <v>90</v>
      </c>
      <c r="R40" s="74">
        <f>'July-23'!R40+'Aug-23'!I40</f>
        <v>2</v>
      </c>
      <c r="S40" s="74">
        <f>'July-23'!S40+'Aug-23'!J40</f>
        <v>310</v>
      </c>
      <c r="T40" s="120">
        <f>IFERROR(O40/P40-1,"n/a")</f>
        <v>2.4844720496894457E-2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199999999999999">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541795</v>
      </c>
      <c r="Q41" s="74">
        <f>'July-23'!Q41+'Aug-23'!H41</f>
        <v>140917</v>
      </c>
      <c r="R41" s="74">
        <f>'July-23'!R41+'Aug-23'!I41</f>
        <v>2541</v>
      </c>
      <c r="S41" s="74">
        <f>'July-23'!S41+'Aug-23'!J41</f>
        <v>832380</v>
      </c>
      <c r="T41" s="120">
        <f>IFERROR(O41/P41-1,"n/a")</f>
        <v>0.89272510820513284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199999999999999">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406</v>
      </c>
      <c r="Q46" s="74">
        <f>'July-23'!Q46+'Aug-23'!H46</f>
        <v>38</v>
      </c>
      <c r="R46" s="74">
        <f>'July-23'!R46+'Aug-23'!I46</f>
        <v>0</v>
      </c>
      <c r="S46" s="74">
        <f>'July-23'!S46+'Aug-23'!J46</f>
        <v>410</v>
      </c>
      <c r="T46" s="120">
        <f>IFERROR(O46/P46-1,"n/a")</f>
        <v>0.40394088669950734</v>
      </c>
      <c r="U46" s="120">
        <f>IFERROR(O46/Q46-1,"n/a")</f>
        <v>14</v>
      </c>
      <c r="V46" s="120" t="str">
        <f>IFERROR(O46/R46-1,"n/a")</f>
        <v>n/a</v>
      </c>
      <c r="W46" s="121">
        <f>IFERROR(O46/S46-1,"n/a")</f>
        <v>0.39024390243902429</v>
      </c>
      <c r="X46" s="89">
        <v>1129</v>
      </c>
      <c r="Y46" s="89">
        <v>336</v>
      </c>
      <c r="Z46" s="84">
        <v>43</v>
      </c>
      <c r="AA46" s="78">
        <v>781</v>
      </c>
      <c r="AC46" s="123"/>
    </row>
    <row r="47" spans="1:29" s="124" customFormat="1" ht="10.199999999999999">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992727</v>
      </c>
      <c r="Q47" s="74">
        <f>'July-23'!Q47+'Aug-23'!H47</f>
        <v>78164</v>
      </c>
      <c r="R47" s="74">
        <f>'July-23'!R47+'Aug-23'!I47</f>
        <v>0</v>
      </c>
      <c r="S47" s="74">
        <f>'July-23'!S47+'Aug-23'!J47</f>
        <v>1341508</v>
      </c>
      <c r="T47" s="120">
        <f>IFERROR(O47/P47-1,"n/a")</f>
        <v>0.83854473586393841</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199999999999999">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8"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1611</v>
      </c>
      <c r="Q51" s="75">
        <f t="shared" si="11"/>
        <v>216</v>
      </c>
      <c r="R51" s="75">
        <f t="shared" si="11"/>
        <v>48</v>
      </c>
      <c r="S51" s="75">
        <f t="shared" si="11"/>
        <v>1432</v>
      </c>
      <c r="T51" s="66">
        <f>IFERROR(O51/P51-1,"n/a")</f>
        <v>0.15642458100558665</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3447459</v>
      </c>
      <c r="Q52" s="76">
        <f t="shared" si="11"/>
        <v>317904</v>
      </c>
      <c r="R52" s="76">
        <f t="shared" si="11"/>
        <v>10835</v>
      </c>
      <c r="S52" s="76">
        <f t="shared" si="11"/>
        <v>4251522</v>
      </c>
      <c r="T52" s="67">
        <f>IFERROR(O52/P52-1,"n/a")</f>
        <v>0.63102476345621517</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24" sqref="O2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6.2">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8" t="s">
        <v>55</v>
      </c>
      <c r="G9" s="158"/>
      <c r="H9" s="158"/>
      <c r="I9" s="158"/>
      <c r="J9" s="158"/>
      <c r="K9" s="158"/>
      <c r="L9" s="158"/>
      <c r="M9" s="158"/>
      <c r="N9" s="159"/>
      <c r="O9" s="157" t="s">
        <v>126</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916</v>
      </c>
      <c r="Q13" s="68">
        <f>'June-23'!Q13+'July-23'!H13</f>
        <v>28</v>
      </c>
      <c r="R13" s="68">
        <f>'June-23'!R13+'July-23'!I13</f>
        <v>551</v>
      </c>
      <c r="S13" s="68">
        <f>'June-23'!S13+'July-23'!J13</f>
        <v>926</v>
      </c>
      <c r="T13" s="64">
        <f>IFERROR(O13/P13-1,"n/a")</f>
        <v>4.5851528384279527E-2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8">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1819504</v>
      </c>
      <c r="Q14" s="68">
        <f>'June-23'!Q14+'July-23'!H14</f>
        <v>30914</v>
      </c>
      <c r="R14" s="68">
        <f>'June-23'!R14+'July-23'!I14</f>
        <v>1092884</v>
      </c>
      <c r="S14" s="68">
        <f>'June-23'!S14+'July-23'!J14</f>
        <v>2783719</v>
      </c>
      <c r="T14" s="64">
        <f>IFERROR(O14/P14-1,"n/a")</f>
        <v>0.70236833774479202</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295</v>
      </c>
      <c r="Q16" s="68">
        <f>'June-23'!Q16+'July-23'!H16</f>
        <v>73</v>
      </c>
      <c r="R16" s="68">
        <f>'June-23'!R16+'July-23'!I16</f>
        <v>10</v>
      </c>
      <c r="S16" s="68">
        <f>'June-23'!S16+'July-23'!J16</f>
        <v>275</v>
      </c>
      <c r="T16" s="64">
        <f>IFERROR(O16/P16-1,"n/a")</f>
        <v>-3.050847457627115E-2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8">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394644</v>
      </c>
      <c r="Q17" s="68">
        <f>'June-23'!Q17+'July-23'!H17</f>
        <v>102629</v>
      </c>
      <c r="R17" s="68">
        <f>'June-23'!R17+'July-23'!I17</f>
        <v>41113</v>
      </c>
      <c r="S17" s="68">
        <f>'June-23'!S17+'July-23'!J17</f>
        <v>732624</v>
      </c>
      <c r="T17" s="64">
        <f>IFERROR(O17/P17-1,"n/a")</f>
        <v>1.1437219367328528</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8">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399</v>
      </c>
      <c r="Q22" s="68">
        <f>'June-23'!Q22+'July-23'!H22</f>
        <v>14</v>
      </c>
      <c r="R22" s="68">
        <f>'June-23'!R22+'July-23'!I22</f>
        <v>205</v>
      </c>
      <c r="S22" s="68">
        <f>'June-23'!S22+'July-23'!J22</f>
        <v>664</v>
      </c>
      <c r="T22" s="64">
        <f>IFERROR(O22/P22-1,"n/a")</f>
        <v>0.94736842105263164</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8">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822079</v>
      </c>
      <c r="Q23" s="68">
        <f>'June-23'!Q23+'July-23'!H23</f>
        <v>28476</v>
      </c>
      <c r="R23" s="68">
        <f>'June-23'!R23+'July-23'!I23</f>
        <v>545974</v>
      </c>
      <c r="S23" s="68">
        <f>'June-23'!S23+'July-23'!J23</f>
        <v>1969564</v>
      </c>
      <c r="T23" s="64">
        <f>IFERROR(O23/P23-1,"n/a")</f>
        <v>1.7851860952536192</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1932</v>
      </c>
      <c r="Q27" s="75">
        <f t="shared" si="3"/>
        <v>121</v>
      </c>
      <c r="R27" s="75">
        <f t="shared" si="3"/>
        <v>771</v>
      </c>
      <c r="S27" s="75">
        <f t="shared" si="3"/>
        <v>2032</v>
      </c>
      <c r="T27" s="66">
        <f>IFERROR(O27/P27-1,"n/a")</f>
        <v>0.23240165631469978</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3425928</v>
      </c>
      <c r="Q28" s="76">
        <f t="shared" si="3"/>
        <v>162487</v>
      </c>
      <c r="R28" s="76">
        <f t="shared" si="3"/>
        <v>1690018</v>
      </c>
      <c r="S28" s="76">
        <f t="shared" si="3"/>
        <v>5784043</v>
      </c>
      <c r="T28" s="67">
        <f>IFERROR(O28/P28-1,"n/a")</f>
        <v>0.99961937320340644</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July</v>
      </c>
      <c r="G33" s="158"/>
      <c r="H33" s="158"/>
      <c r="I33" s="158"/>
      <c r="J33" s="158"/>
      <c r="K33" s="158"/>
      <c r="L33" s="158"/>
      <c r="M33" s="158"/>
      <c r="N33" s="159"/>
      <c r="O33" s="161" t="s">
        <v>61</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386</v>
      </c>
      <c r="Q37" s="74">
        <f>'June-23'!Q37+'July-23'!H37</f>
        <v>28</v>
      </c>
      <c r="R37" s="74">
        <f>'June-23'!R37+'July-23'!I37</f>
        <v>42</v>
      </c>
      <c r="S37" s="74">
        <f>'June-23'!S37+'July-23'!J37</f>
        <v>410</v>
      </c>
      <c r="T37" s="120">
        <f>IFERROR(O37/P37-1,"n/a")</f>
        <v>0.10880829015544036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199999999999999">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1059846</v>
      </c>
      <c r="Q38" s="74">
        <f>'June-23'!Q38+'July-23'!H38</f>
        <v>30914</v>
      </c>
      <c r="R38" s="74">
        <f>'June-23'!R38+'July-23'!I38</f>
        <v>0</v>
      </c>
      <c r="S38" s="74">
        <f>'June-23'!S38+'July-23'!J38</f>
        <v>1332615</v>
      </c>
      <c r="T38" s="120">
        <f>IFERROR(O38/P38-1,"n/a")</f>
        <v>0.47123450010661916</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259</v>
      </c>
      <c r="Q40" s="74">
        <f>'June-23'!Q40+'July-23'!H40</f>
        <v>61</v>
      </c>
      <c r="R40" s="74">
        <f>'June-23'!R40+'July-23'!I40</f>
        <v>0</v>
      </c>
      <c r="S40" s="74">
        <f>'June-23'!S40+'July-23'!J40</f>
        <v>252</v>
      </c>
      <c r="T40" s="120">
        <f>IFERROR(O40/P40-1,"n/a")</f>
        <v>0</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199999999999999">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358136</v>
      </c>
      <c r="Q41" s="74">
        <f>'June-23'!Q41+'July-23'!H41</f>
        <v>92526</v>
      </c>
      <c r="R41" s="74">
        <f>'June-23'!R41+'July-23'!I41</f>
        <v>0</v>
      </c>
      <c r="S41" s="74">
        <f>'June-23'!S41+'July-23'!J41</f>
        <v>652250</v>
      </c>
      <c r="T41" s="120">
        <f>IFERROR(O41/P41-1,"n/a")</f>
        <v>1.1303415462282485</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199999999999999">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346</v>
      </c>
      <c r="Q46" s="74">
        <f>'June-23'!Q46+'July-23'!H46</f>
        <v>14</v>
      </c>
      <c r="R46" s="74">
        <f>'June-23'!R46+'July-23'!I46</f>
        <v>0</v>
      </c>
      <c r="S46" s="74">
        <f>'June-23'!S46+'July-23'!J46</f>
        <v>341</v>
      </c>
      <c r="T46" s="120">
        <f>IFERROR(O46/P46-1,"n/a")</f>
        <v>0.41618497109826591</v>
      </c>
      <c r="U46" s="120">
        <f>IFERROR(O46/Q46-1,"n/a")</f>
        <v>34</v>
      </c>
      <c r="V46" s="120" t="str">
        <f>IFERROR(O46/R46-1,"n/a")</f>
        <v>n/a</v>
      </c>
      <c r="W46" s="121">
        <f>IFERROR(O46/S46-1,"n/a")</f>
        <v>0.43695014662756604</v>
      </c>
      <c r="X46" s="89">
        <v>1129</v>
      </c>
      <c r="Y46" s="89">
        <v>336</v>
      </c>
      <c r="Z46" s="84">
        <v>43</v>
      </c>
      <c r="AA46" s="78">
        <v>781</v>
      </c>
      <c r="AC46" s="123"/>
    </row>
    <row r="47" spans="1:29" s="124" customFormat="1" ht="10.199999999999999">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753625</v>
      </c>
      <c r="Q47" s="74">
        <f>'June-23'!Q47+'July-23'!H47</f>
        <v>28476</v>
      </c>
      <c r="R47" s="74">
        <f>'June-23'!R47+'July-23'!I47</f>
        <v>0</v>
      </c>
      <c r="S47" s="74">
        <f>'June-23'!S47+'July-23'!J47</f>
        <v>1049749</v>
      </c>
      <c r="T47" s="120">
        <f>IFERROR(O47/P47-1,"n/a")</f>
        <v>0.9285042295571404</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8"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1301</v>
      </c>
      <c r="Q51" s="75">
        <f t="shared" si="11"/>
        <v>109</v>
      </c>
      <c r="R51" s="75">
        <f t="shared" si="11"/>
        <v>44</v>
      </c>
      <c r="S51" s="75">
        <f t="shared" si="11"/>
        <v>1164</v>
      </c>
      <c r="T51" s="66">
        <f>IFERROR(O51/P51-1,"n/a")</f>
        <v>0.16372021521906222</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2558223</v>
      </c>
      <c r="Q52" s="76">
        <f t="shared" si="11"/>
        <v>152384</v>
      </c>
      <c r="R52" s="76">
        <f t="shared" si="11"/>
        <v>8294</v>
      </c>
      <c r="S52" s="76">
        <f t="shared" si="11"/>
        <v>3326266</v>
      </c>
      <c r="T52" s="67">
        <f>IFERROR(O52/P52-1,"n/a")</f>
        <v>0.70907422847812729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13" sqref="O1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8" t="s">
        <v>51</v>
      </c>
      <c r="G9" s="158"/>
      <c r="H9" s="158"/>
      <c r="I9" s="158"/>
      <c r="J9" s="158"/>
      <c r="K9" s="158"/>
      <c r="L9" s="158"/>
      <c r="M9" s="158"/>
      <c r="N9" s="159"/>
      <c r="O9" s="157" t="s">
        <v>52</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95</v>
      </c>
      <c r="G13" s="71">
        <v>83</v>
      </c>
      <c r="H13" s="71">
        <v>0</v>
      </c>
      <c r="I13" s="71">
        <v>0</v>
      </c>
      <c r="J13" s="71">
        <v>90</v>
      </c>
      <c r="K13" s="64">
        <f>IFERROR(F13/G13-1,"n/a")</f>
        <v>0.14457831325301207</v>
      </c>
      <c r="L13" s="64" t="str">
        <f t="shared" ref="L13:L28" si="0">IFERROR(F13/H13-1,"n/a")</f>
        <v>n/a</v>
      </c>
      <c r="M13" s="64" t="str">
        <f>IFERROR(F13/I13-1,"n/a")</f>
        <v>n/a</v>
      </c>
      <c r="N13" s="60">
        <f>IFERROR(F13/J13-1,"n/a")</f>
        <v>5.555555555555558E-2</v>
      </c>
      <c r="O13" s="68">
        <f>'May-23'!O13+'June-23'!F13</f>
        <v>853</v>
      </c>
      <c r="P13" s="68">
        <f>'May-23'!$P$13+G13</f>
        <v>832</v>
      </c>
      <c r="Q13" s="68">
        <f>'May-23'!Q13+'June-23'!H13</f>
        <v>0</v>
      </c>
      <c r="R13" s="68">
        <f>'May-23'!R13+'June-23'!I13</f>
        <v>551</v>
      </c>
      <c r="S13" s="68">
        <f>'May-23'!S13+'June-23'!J13</f>
        <v>825</v>
      </c>
      <c r="T13" s="64">
        <f>IFERROR(O13/P13-1,"n/a")</f>
        <v>2.5240384615384581E-2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8">
      <c r="A14" s="123"/>
      <c r="B14" s="128"/>
      <c r="C14" s="33"/>
      <c r="D14" s="26" t="s">
        <v>11</v>
      </c>
      <c r="E14" s="32"/>
      <c r="F14" s="73">
        <v>359885</v>
      </c>
      <c r="G14" s="71">
        <v>234968</v>
      </c>
      <c r="H14" s="71">
        <v>0</v>
      </c>
      <c r="I14" s="71">
        <v>0</v>
      </c>
      <c r="J14" s="71">
        <v>303053</v>
      </c>
      <c r="K14" s="64">
        <f>IFERROR(F14/G14-1,"n/a")</f>
        <v>0.53163409485546964</v>
      </c>
      <c r="L14" s="64" t="str">
        <f t="shared" si="0"/>
        <v>n/a</v>
      </c>
      <c r="M14" s="64" t="str">
        <f>IFERROR(F14/I14-1,"n/a")</f>
        <v>n/a</v>
      </c>
      <c r="N14" s="60">
        <f>IFERROR(F14/J14-1,"n/a")</f>
        <v>0.1875315538866138</v>
      </c>
      <c r="O14" s="68">
        <f>'May-23'!$O$14+F14</f>
        <v>2701062</v>
      </c>
      <c r="P14" s="68">
        <f>'May-23'!P14+'June-23'!G14</f>
        <v>1527382</v>
      </c>
      <c r="Q14" s="68">
        <f>'May-23'!Q14+'June-23'!H14</f>
        <v>0</v>
      </c>
      <c r="R14" s="68">
        <f>'May-23'!R14+'June-23'!I14</f>
        <v>1092884</v>
      </c>
      <c r="S14" s="68">
        <f>'May-23'!S14+'June-23'!J14</f>
        <v>2451255</v>
      </c>
      <c r="T14" s="64">
        <f>IFERROR(O14/P14-1,"n/a")</f>
        <v>0.76842597333214613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73</v>
      </c>
      <c r="G16" s="71">
        <v>71</v>
      </c>
      <c r="H16" s="71">
        <v>17</v>
      </c>
      <c r="I16" s="71">
        <v>0</v>
      </c>
      <c r="J16" s="71">
        <v>71</v>
      </c>
      <c r="K16" s="64">
        <f>IFERROR(F16/G16-1,"n/a")</f>
        <v>2.8169014084507005E-2</v>
      </c>
      <c r="L16" s="64">
        <f t="shared" si="0"/>
        <v>3.2941176470588234</v>
      </c>
      <c r="M16" s="64" t="str">
        <f>IFERROR(F16/I16-1,"n/a")</f>
        <v>n/a</v>
      </c>
      <c r="N16" s="60">
        <f>IFERROR(F16/J16-1,"n/a")</f>
        <v>2.8169014084507005E-2</v>
      </c>
      <c r="O16" s="68">
        <f>'May-23'!$O$16+F16</f>
        <v>216</v>
      </c>
      <c r="P16" s="68">
        <f>'May-23'!P16+'June-23'!G16</f>
        <v>234</v>
      </c>
      <c r="Q16" s="68">
        <f>'May-23'!Q16+'June-23'!H16</f>
        <v>51</v>
      </c>
      <c r="R16" s="68">
        <f>'May-23'!R16+'June-23'!I16</f>
        <v>10</v>
      </c>
      <c r="S16" s="68">
        <f>'May-23'!S16+'June-23'!J16</f>
        <v>216</v>
      </c>
      <c r="T16" s="64">
        <f>IFERROR(O16/P16-1,"n/a")</f>
        <v>-7.6923076923076872E-2</v>
      </c>
      <c r="U16" s="64">
        <f>IFERROR(O16/Q16-1,"n/a")</f>
        <v>3.2352941176470589</v>
      </c>
      <c r="V16" s="64">
        <f>IFERROR(O16/R16-1,"n/a")</f>
        <v>20.6</v>
      </c>
      <c r="W16" s="60">
        <f>IFERROR(O16/S16-1,"n/a")</f>
        <v>0</v>
      </c>
      <c r="X16" s="68">
        <v>572</v>
      </c>
      <c r="Y16" s="68">
        <v>202</v>
      </c>
      <c r="Z16" s="70">
        <v>54</v>
      </c>
      <c r="AA16" s="78">
        <v>586</v>
      </c>
      <c r="AB16" s="123"/>
      <c r="AC16" s="123"/>
    </row>
    <row r="17" spans="1:29" s="124" customFormat="1" ht="10.8">
      <c r="A17" s="123"/>
      <c r="B17" s="128"/>
      <c r="C17" s="33"/>
      <c r="D17" s="26" t="s">
        <v>11</v>
      </c>
      <c r="E17" s="32"/>
      <c r="F17" s="74">
        <v>224892</v>
      </c>
      <c r="G17" s="71">
        <v>82038</v>
      </c>
      <c r="H17" s="71">
        <v>24481</v>
      </c>
      <c r="I17" s="71">
        <v>0</v>
      </c>
      <c r="J17" s="71">
        <v>165399</v>
      </c>
      <c r="K17" s="64">
        <f>IFERROR(F17/G17-1,"n/a")</f>
        <v>1.7413150003656841</v>
      </c>
      <c r="L17" s="64">
        <f t="shared" si="0"/>
        <v>8.1863894448756174</v>
      </c>
      <c r="M17" s="64" t="str">
        <f>IFERROR(F17/I17-1,"n/a")</f>
        <v>n/a</v>
      </c>
      <c r="N17" s="60">
        <f>IFERROR(F17/J17-1,"n/a")</f>
        <v>0.35969383128072119</v>
      </c>
      <c r="O17" s="68">
        <f>'May-23'!O17+'June-23'!F17</f>
        <v>576378</v>
      </c>
      <c r="P17" s="68">
        <f>'May-23'!P17+'June-23'!G17</f>
        <v>260951</v>
      </c>
      <c r="Q17" s="68">
        <f>'May-23'!Q17+'June-23'!H17</f>
        <v>65067</v>
      </c>
      <c r="R17" s="68">
        <f>'May-23'!R17+'June-23'!I17</f>
        <v>41113</v>
      </c>
      <c r="S17" s="68">
        <f>'May-23'!S17+'June-23'!J17</f>
        <v>558503</v>
      </c>
      <c r="T17" s="64">
        <f>IFERROR(O17/P17-1,"n/a")</f>
        <v>1.2087594989097572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8">
      <c r="A20" s="123"/>
      <c r="B20" s="128"/>
      <c r="C20" s="33"/>
      <c r="D20" s="26" t="s">
        <v>11</v>
      </c>
      <c r="E20" s="32"/>
      <c r="F20" s="73">
        <f>132170+37144</f>
        <v>169314</v>
      </c>
      <c r="G20" s="71">
        <f>91454+26901</f>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88</v>
      </c>
      <c r="G22" s="71">
        <v>68</v>
      </c>
      <c r="H22" s="71">
        <v>4</v>
      </c>
      <c r="I22" s="71">
        <v>0</v>
      </c>
      <c r="J22" s="71">
        <v>70</v>
      </c>
      <c r="K22" s="64">
        <f>IFERROR(F22/G22-1,"n/a")</f>
        <v>0.29411764705882359</v>
      </c>
      <c r="L22" s="64">
        <f t="shared" si="0"/>
        <v>21</v>
      </c>
      <c r="M22" s="64" t="str">
        <f>IFERROR(F22/I22-1,"n/a")</f>
        <v>n/a</v>
      </c>
      <c r="N22" s="60">
        <f t="shared" si="1"/>
        <v>0.25714285714285712</v>
      </c>
      <c r="O22" s="68">
        <f>'May-23'!O22+'June-23'!F22</f>
        <v>695</v>
      </c>
      <c r="P22" s="68">
        <f>'May-23'!P22+'June-23'!G22</f>
        <v>324</v>
      </c>
      <c r="Q22" s="68">
        <f>'May-23'!Q22+'June-23'!H22</f>
        <v>4</v>
      </c>
      <c r="R22" s="68">
        <f>'May-23'!R22+'June-23'!I22</f>
        <v>205</v>
      </c>
      <c r="S22" s="68">
        <f>'May-23'!S22+'June-23'!J22</f>
        <v>596</v>
      </c>
      <c r="T22" s="64">
        <f>IFERROR(O22/P22-1,"n/a")</f>
        <v>1.1450617283950617</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8">
      <c r="A23" s="123"/>
      <c r="B23" s="128"/>
      <c r="C23" s="33"/>
      <c r="D23" s="26" t="s">
        <v>11</v>
      </c>
      <c r="E23" s="32"/>
      <c r="F23" s="73">
        <v>334459</v>
      </c>
      <c r="G23" s="71">
        <v>182336</v>
      </c>
      <c r="H23" s="71">
        <v>4923</v>
      </c>
      <c r="I23" s="71">
        <v>0</v>
      </c>
      <c r="J23" s="71">
        <v>275367</v>
      </c>
      <c r="K23" s="64">
        <f>IFERROR(F23/G23-1,"n/a")</f>
        <v>0.83430041242541253</v>
      </c>
      <c r="L23" s="64">
        <f t="shared" si="0"/>
        <v>66.93804590696729</v>
      </c>
      <c r="M23" s="64" t="str">
        <f>IFERROR(F23/I23-1,"n/a")</f>
        <v>n/a</v>
      </c>
      <c r="N23" s="60">
        <f t="shared" si="1"/>
        <v>0.2145936150664387</v>
      </c>
      <c r="O23" s="68">
        <f>'May-23'!O23+'June-23'!F23</f>
        <v>1893954</v>
      </c>
      <c r="P23" s="68">
        <f>'May-23'!P23+'June-23'!G23</f>
        <v>534617</v>
      </c>
      <c r="Q23" s="68">
        <f>'May-23'!Q23+'June-23'!H23</f>
        <v>4923</v>
      </c>
      <c r="R23" s="68">
        <f>'May-23'!R23+'June-23'!I23</f>
        <v>545974</v>
      </c>
      <c r="S23" s="68">
        <f>'May-23'!S23+'June-23'!J23</f>
        <v>1708367</v>
      </c>
      <c r="T23" s="64">
        <f>IFERROR(O23/P23-1,"n/a")</f>
        <v>2.5426370654131838</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347</v>
      </c>
      <c r="G27" s="75">
        <f t="shared" si="2"/>
        <v>314</v>
      </c>
      <c r="H27" s="75">
        <f t="shared" si="2"/>
        <v>21</v>
      </c>
      <c r="I27" s="75">
        <f t="shared" si="2"/>
        <v>0</v>
      </c>
      <c r="J27" s="75">
        <f t="shared" si="2"/>
        <v>278</v>
      </c>
      <c r="K27" s="66">
        <f>IFERROR(F27/G27-1,"n/a")</f>
        <v>0.10509554140127397</v>
      </c>
      <c r="L27" s="66">
        <f t="shared" si="0"/>
        <v>15.523809523809526</v>
      </c>
      <c r="M27" s="66" t="str">
        <f>IFERROR(F27/I27-1,"n/a")</f>
        <v>n/a</v>
      </c>
      <c r="N27" s="62">
        <f t="shared" si="1"/>
        <v>0.24820143884892087</v>
      </c>
      <c r="O27" s="75">
        <f t="shared" ref="O27:S28" si="3">O13+O16+O19+O22+O25</f>
        <v>2028</v>
      </c>
      <c r="P27" s="75">
        <f t="shared" si="3"/>
        <v>1621</v>
      </c>
      <c r="Q27" s="75">
        <f t="shared" si="3"/>
        <v>58</v>
      </c>
      <c r="R27" s="75">
        <f t="shared" si="3"/>
        <v>769</v>
      </c>
      <c r="S27" s="75">
        <f t="shared" si="3"/>
        <v>1751</v>
      </c>
      <c r="T27" s="66">
        <f>IFERROR(O27/P27-1,"n/a")</f>
        <v>0.25107958050586054</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1097755</v>
      </c>
      <c r="G28" s="76">
        <f t="shared" si="2"/>
        <v>619923</v>
      </c>
      <c r="H28" s="76">
        <f t="shared" si="2"/>
        <v>29404</v>
      </c>
      <c r="I28" s="76">
        <f t="shared" si="2"/>
        <v>2213</v>
      </c>
      <c r="J28" s="76">
        <f t="shared" si="2"/>
        <v>828495</v>
      </c>
      <c r="K28" s="67">
        <f>IFERROR(F28/G28-1,"n/a")</f>
        <v>0.77079250164939839</v>
      </c>
      <c r="L28" s="67">
        <f t="shared" si="0"/>
        <v>36.333526050877431</v>
      </c>
      <c r="M28" s="67">
        <f>IFERROR(F28/I28-1,"n/a")</f>
        <v>495.04835065521917</v>
      </c>
      <c r="N28" s="63">
        <f t="shared" si="1"/>
        <v>0.32499894386809824</v>
      </c>
      <c r="O28" s="76">
        <f t="shared" si="3"/>
        <v>5578761</v>
      </c>
      <c r="P28" s="76">
        <f t="shared" si="3"/>
        <v>2568692</v>
      </c>
      <c r="Q28" s="76">
        <f t="shared" si="3"/>
        <v>69990</v>
      </c>
      <c r="R28" s="76">
        <f t="shared" si="3"/>
        <v>1683937</v>
      </c>
      <c r="S28" s="76">
        <f t="shared" si="3"/>
        <v>4915134</v>
      </c>
      <c r="T28" s="67">
        <f>IFERROR(O28/P28-1,"n/a")</f>
        <v>1.1718294758577517</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June</v>
      </c>
      <c r="G33" s="158"/>
      <c r="H33" s="158"/>
      <c r="I33" s="158"/>
      <c r="J33" s="158"/>
      <c r="K33" s="158"/>
      <c r="L33" s="158"/>
      <c r="M33" s="158"/>
      <c r="N33" s="159"/>
      <c r="O33" s="161" t="s">
        <v>124</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95</v>
      </c>
      <c r="G37" s="74">
        <f t="shared" si="5"/>
        <v>83</v>
      </c>
      <c r="H37" s="74">
        <f t="shared" si="5"/>
        <v>0</v>
      </c>
      <c r="I37" s="74">
        <f t="shared" si="5"/>
        <v>0</v>
      </c>
      <c r="J37" s="74">
        <f t="shared" si="5"/>
        <v>90</v>
      </c>
      <c r="K37" s="64">
        <f>IFERROR(F37/G37-1,"n/a")</f>
        <v>0.14457831325301207</v>
      </c>
      <c r="L37" s="64" t="str">
        <f>IFERROR(F37/H37-1,"n/a")</f>
        <v>n/a</v>
      </c>
      <c r="M37" s="64" t="str">
        <f>IFERROR(F37/I37-1,"n/a")</f>
        <v>n/a</v>
      </c>
      <c r="N37" s="60">
        <f>IFERROR(F37/J37-1,"n/a")</f>
        <v>5.555555555555558E-2</v>
      </c>
      <c r="O37" s="74">
        <f>'May-23'!O37+'June-23'!F37</f>
        <v>323</v>
      </c>
      <c r="P37" s="74">
        <f>'May-23'!P37+'June-23'!G37</f>
        <v>302</v>
      </c>
      <c r="Q37" s="74">
        <f>'May-23'!Q37+'June-23'!H37</f>
        <v>0</v>
      </c>
      <c r="R37" s="74">
        <f>'May-23'!R37+'June-23'!I37</f>
        <v>42</v>
      </c>
      <c r="S37" s="74">
        <f>'May-23'!S37+'June-23'!J37</f>
        <v>309</v>
      </c>
      <c r="T37" s="120">
        <f>IFERROR(O37/P37-1,"n/a")</f>
        <v>6.9536423841059625E-2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199999999999999">
      <c r="A38" s="123"/>
      <c r="B38" s="123"/>
      <c r="C38" s="33"/>
      <c r="D38" s="26" t="s">
        <v>11</v>
      </c>
      <c r="E38" s="32"/>
      <c r="F38" s="74">
        <f t="shared" si="5"/>
        <v>359885</v>
      </c>
      <c r="G38" s="74">
        <f t="shared" si="5"/>
        <v>234968</v>
      </c>
      <c r="H38" s="74">
        <f t="shared" si="5"/>
        <v>0</v>
      </c>
      <c r="I38" s="74">
        <f t="shared" si="5"/>
        <v>0</v>
      </c>
      <c r="J38" s="74">
        <f t="shared" si="5"/>
        <v>303053</v>
      </c>
      <c r="K38" s="64">
        <f>IFERROR(F38/G38-1,"n/a")</f>
        <v>0.53163409485546964</v>
      </c>
      <c r="L38" s="64" t="str">
        <f>IFERROR(F38/H38-1,"n/a")</f>
        <v>n/a</v>
      </c>
      <c r="M38" s="64" t="str">
        <f>IFERROR(F38/I38-1,"n/a")</f>
        <v>n/a</v>
      </c>
      <c r="N38" s="60">
        <f>IFERROR(F38/J38-1,"n/a")</f>
        <v>0.1875315538866138</v>
      </c>
      <c r="O38" s="74">
        <f>'May-23'!O38+'June-23'!F38</f>
        <v>1162878</v>
      </c>
      <c r="P38" s="74">
        <f>'May-23'!P38+'June-23'!G38</f>
        <v>767724</v>
      </c>
      <c r="Q38" s="74">
        <f>'May-23'!Q38+'June-23'!H38</f>
        <v>0</v>
      </c>
      <c r="R38" s="74">
        <f>'May-23'!R38+'June-23'!I38</f>
        <v>0</v>
      </c>
      <c r="S38" s="74">
        <f>'May-23'!S38+'June-23'!J38</f>
        <v>1000151</v>
      </c>
      <c r="T38" s="120">
        <f>IFERROR(O38/P38-1,"n/a")</f>
        <v>0.51470841083514385</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73</v>
      </c>
      <c r="G40" s="74">
        <f t="shared" si="6"/>
        <v>71</v>
      </c>
      <c r="H40" s="74">
        <f t="shared" si="6"/>
        <v>17</v>
      </c>
      <c r="I40" s="74">
        <f t="shared" si="6"/>
        <v>0</v>
      </c>
      <c r="J40" s="74">
        <f t="shared" si="6"/>
        <v>71</v>
      </c>
      <c r="K40" s="64">
        <f>IFERROR(F40/G40-1,"n/a")</f>
        <v>2.8169014084507005E-2</v>
      </c>
      <c r="L40" s="64">
        <f>IFERROR(F40/H40-1,"n/a")</f>
        <v>3.2941176470588234</v>
      </c>
      <c r="M40" s="64" t="str">
        <f>IFERROR(F40/I40-1,"n/a")</f>
        <v>n/a</v>
      </c>
      <c r="N40" s="60">
        <f>IFERROR(F40/J40-1,"n/a")</f>
        <v>2.8169014084507005E-2</v>
      </c>
      <c r="O40" s="74">
        <f>'May-23'!O40+'June-23'!F40</f>
        <v>189</v>
      </c>
      <c r="P40" s="74">
        <f>'May-23'!P40+'June-23'!G40</f>
        <v>198</v>
      </c>
      <c r="Q40" s="74">
        <f>'May-23'!Q40+'June-23'!H40</f>
        <v>39</v>
      </c>
      <c r="R40" s="74">
        <f>'May-23'!R40+'June-23'!I40</f>
        <v>0</v>
      </c>
      <c r="S40" s="74">
        <f>'May-23'!S40+'June-23'!J40</f>
        <v>193</v>
      </c>
      <c r="T40" s="120">
        <f>IFERROR(O40/P40-1,"n/a")</f>
        <v>-4.5454545454545414E-2</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199999999999999">
      <c r="A41" s="123"/>
      <c r="B41" s="123"/>
      <c r="C41" s="33"/>
      <c r="D41" s="26" t="s">
        <v>11</v>
      </c>
      <c r="E41" s="32"/>
      <c r="F41" s="74">
        <f t="shared" si="6"/>
        <v>224892</v>
      </c>
      <c r="G41" s="74">
        <f t="shared" si="6"/>
        <v>82038</v>
      </c>
      <c r="H41" s="74">
        <f t="shared" si="6"/>
        <v>24481</v>
      </c>
      <c r="I41" s="74">
        <f t="shared" si="6"/>
        <v>0</v>
      </c>
      <c r="J41" s="74">
        <f t="shared" si="6"/>
        <v>165399</v>
      </c>
      <c r="K41" s="64">
        <f>IFERROR(F41/G41-1,"n/a")</f>
        <v>1.7413150003656841</v>
      </c>
      <c r="L41" s="64">
        <f>IFERROR(F41/H41-1,"n/a")</f>
        <v>8.1863894448756174</v>
      </c>
      <c r="M41" s="64" t="str">
        <f>IFERROR(F41/I41-1,"n/a")</f>
        <v>n/a</v>
      </c>
      <c r="N41" s="60">
        <f>IFERROR(F41/J41-1,"n/a")</f>
        <v>0.35969383128072119</v>
      </c>
      <c r="O41" s="74">
        <f>'May-23'!O41+'June-23'!F41</f>
        <v>493323</v>
      </c>
      <c r="P41" s="74">
        <f>'May-23'!P41+'June-23'!G41</f>
        <v>224443</v>
      </c>
      <c r="Q41" s="74">
        <f>'May-23'!Q41+'June-23'!H41</f>
        <v>54964</v>
      </c>
      <c r="R41" s="74">
        <f>'May-23'!R41+'June-23'!I41</f>
        <v>0</v>
      </c>
      <c r="S41" s="74">
        <f>'May-23'!S41+'June-23'!J41</f>
        <v>478129</v>
      </c>
      <c r="T41" s="120">
        <f>IFERROR(O41/P41-1,"n/a")</f>
        <v>1.1979879078429714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199999999999999">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88</v>
      </c>
      <c r="G46" s="74">
        <f t="shared" si="8"/>
        <v>68</v>
      </c>
      <c r="H46" s="74">
        <f t="shared" si="8"/>
        <v>4</v>
      </c>
      <c r="I46" s="74">
        <f t="shared" si="8"/>
        <v>0</v>
      </c>
      <c r="J46" s="74">
        <f t="shared" si="8"/>
        <v>70</v>
      </c>
      <c r="K46" s="64">
        <f>IFERROR(F46/G46-1,"n/a")</f>
        <v>0.29411764705882359</v>
      </c>
      <c r="L46" s="64">
        <f>IFERROR(F46/H46-1,"n/a")</f>
        <v>21</v>
      </c>
      <c r="M46" s="64" t="str">
        <f>IFERROR(F46/I46-1,"n/a")</f>
        <v>n/a</v>
      </c>
      <c r="N46" s="60">
        <f>IFERROR(F46/J46-1,"n/a")</f>
        <v>0.25714285714285712</v>
      </c>
      <c r="O46" s="74">
        <f>'May-23'!O46+'June-23'!F46</f>
        <v>408</v>
      </c>
      <c r="P46" s="74">
        <f>'May-23'!P46+'June-23'!G46</f>
        <v>271</v>
      </c>
      <c r="Q46" s="74">
        <f>'May-23'!Q46+'June-23'!H46</f>
        <v>4</v>
      </c>
      <c r="R46" s="74">
        <f>'May-23'!R46+'June-23'!I46</f>
        <v>0</v>
      </c>
      <c r="S46" s="74">
        <f>'May-23'!S46+'June-23'!J46</f>
        <v>273</v>
      </c>
      <c r="T46" s="120">
        <f>IFERROR(O46/P46-1,"n/a")</f>
        <v>0.50553505535055354</v>
      </c>
      <c r="U46" s="120">
        <f>IFERROR(O46/Q46-1,"n/a")</f>
        <v>101</v>
      </c>
      <c r="V46" s="120" t="str">
        <f>IFERROR(O46/R46-1,"n/a")</f>
        <v>n/a</v>
      </c>
      <c r="W46" s="121">
        <f>IFERROR(O46/S46-1,"n/a")</f>
        <v>0.49450549450549453</v>
      </c>
      <c r="X46" s="89">
        <v>1129</v>
      </c>
      <c r="Y46" s="89">
        <v>336</v>
      </c>
      <c r="Z46" s="84">
        <v>43</v>
      </c>
      <c r="AA46" s="78">
        <v>781</v>
      </c>
      <c r="AC46" s="123"/>
    </row>
    <row r="47" spans="1:29" s="124" customFormat="1" ht="10.199999999999999">
      <c r="A47" s="123"/>
      <c r="B47" s="123"/>
      <c r="C47" s="33"/>
      <c r="D47" s="26" t="s">
        <v>11</v>
      </c>
      <c r="E47" s="32"/>
      <c r="F47" s="74">
        <f t="shared" si="8"/>
        <v>334459</v>
      </c>
      <c r="G47" s="74">
        <f t="shared" si="8"/>
        <v>182336</v>
      </c>
      <c r="H47" s="74">
        <f t="shared" si="8"/>
        <v>4923</v>
      </c>
      <c r="I47" s="74">
        <f t="shared" si="8"/>
        <v>0</v>
      </c>
      <c r="J47" s="74">
        <f t="shared" si="8"/>
        <v>275367</v>
      </c>
      <c r="K47" s="64">
        <f>IFERROR(F47/G47-1,"n/a")</f>
        <v>0.83430041242541253</v>
      </c>
      <c r="L47" s="64">
        <f>IFERROR(F47/H47-1,"n/a")</f>
        <v>66.93804590696729</v>
      </c>
      <c r="M47" s="64" t="str">
        <f>IFERROR(F47/I47-1,"n/a")</f>
        <v>n/a</v>
      </c>
      <c r="N47" s="60">
        <f>IFERROR(F47/J47-1,"n/a")</f>
        <v>0.2145936150664387</v>
      </c>
      <c r="O47" s="74">
        <f>'May-23'!O47+'June-23'!F47</f>
        <v>1057680</v>
      </c>
      <c r="P47" s="74">
        <f>'May-23'!P47+'June-23'!G47</f>
        <v>466163</v>
      </c>
      <c r="Q47" s="74">
        <f>'May-23'!Q47+'June-23'!H47</f>
        <v>4923</v>
      </c>
      <c r="R47" s="74">
        <f>'May-23'!R47+'June-23'!I47</f>
        <v>0</v>
      </c>
      <c r="S47" s="74">
        <f>'May-23'!S47+'June-23'!J47</f>
        <v>788552</v>
      </c>
      <c r="T47" s="120">
        <f>IFERROR(O47/P47-1,"n/a")</f>
        <v>1.2689059406259182</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8" thickBot="1">
      <c r="C51" s="35" t="s">
        <v>12</v>
      </c>
      <c r="D51" s="36"/>
      <c r="E51" s="37"/>
      <c r="F51" s="75">
        <f>F37+F40+F43+F46+F49</f>
        <v>347</v>
      </c>
      <c r="G51" s="75">
        <f t="shared" ref="G51:J52" si="10">G37+G40+G43+G46+G49</f>
        <v>314</v>
      </c>
      <c r="H51" s="75">
        <f t="shared" si="10"/>
        <v>21</v>
      </c>
      <c r="I51" s="75">
        <f t="shared" si="10"/>
        <v>0</v>
      </c>
      <c r="J51" s="75">
        <f t="shared" si="10"/>
        <v>278</v>
      </c>
      <c r="K51" s="66">
        <f>IFERROR(F51/G51-1,"n/a")</f>
        <v>0.10509554140127397</v>
      </c>
      <c r="L51" s="66">
        <f>IFERROR(F51/H51-1,"n/a")</f>
        <v>15.523809523809526</v>
      </c>
      <c r="M51" s="66" t="str">
        <f>IFERROR(F51/I51-1,"n/a")</f>
        <v>n/a</v>
      </c>
      <c r="N51" s="62">
        <f>IFERROR(F51/J51-1,"n/a")</f>
        <v>0.24820143884892087</v>
      </c>
      <c r="O51" s="75">
        <f t="shared" ref="O51:S52" si="11">O37+O40+O43+O46+O49</f>
        <v>1161</v>
      </c>
      <c r="P51" s="75">
        <f t="shared" si="11"/>
        <v>990</v>
      </c>
      <c r="Q51" s="75">
        <f t="shared" si="11"/>
        <v>46</v>
      </c>
      <c r="R51" s="75">
        <f t="shared" si="11"/>
        <v>42</v>
      </c>
      <c r="S51" s="75">
        <f t="shared" si="11"/>
        <v>883</v>
      </c>
      <c r="T51" s="66">
        <f>IFERROR(O51/P51-1,"n/a")</f>
        <v>0.17272727272727262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1097755</v>
      </c>
      <c r="G52" s="76">
        <f t="shared" si="10"/>
        <v>619923</v>
      </c>
      <c r="H52" s="76">
        <f t="shared" si="10"/>
        <v>29404</v>
      </c>
      <c r="I52" s="76">
        <f t="shared" si="10"/>
        <v>2213</v>
      </c>
      <c r="J52" s="76">
        <f t="shared" si="10"/>
        <v>828495</v>
      </c>
      <c r="K52" s="67">
        <f>IFERROR(F52/G52-1,"n/a")</f>
        <v>0.77079250164939839</v>
      </c>
      <c r="L52" s="67">
        <f>IFERROR(F52/H52-1,"n/a")</f>
        <v>36.333526050877431</v>
      </c>
      <c r="M52" s="67">
        <f>IFERROR(F52/I52-1,"n/a")</f>
        <v>495.04835065521917</v>
      </c>
      <c r="N52" s="63">
        <f>IFERROR(F52/J52-1,"n/a")</f>
        <v>0.32499894386809824</v>
      </c>
      <c r="O52" s="76">
        <f t="shared" si="11"/>
        <v>3100402</v>
      </c>
      <c r="P52" s="76">
        <f t="shared" si="11"/>
        <v>1700987</v>
      </c>
      <c r="Q52" s="76">
        <f t="shared" si="11"/>
        <v>59887</v>
      </c>
      <c r="R52" s="76">
        <f t="shared" si="11"/>
        <v>2213</v>
      </c>
      <c r="S52" s="76">
        <f t="shared" si="11"/>
        <v>2457357</v>
      </c>
      <c r="T52" s="67">
        <f>IFERROR(O52/P52-1,"n/a")</f>
        <v>0.82270763974092698</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8" t="s">
        <v>47</v>
      </c>
      <c r="G9" s="158"/>
      <c r="H9" s="158"/>
      <c r="I9" s="158"/>
      <c r="J9" s="158"/>
      <c r="K9" s="158"/>
      <c r="L9" s="158"/>
      <c r="M9" s="158"/>
      <c r="N9" s="159"/>
      <c r="O9" s="157" t="s">
        <v>49</v>
      </c>
      <c r="P9" s="158"/>
      <c r="Q9" s="158"/>
      <c r="R9" s="158"/>
      <c r="S9" s="158"/>
      <c r="T9" s="158"/>
      <c r="U9" s="158"/>
      <c r="V9" s="158"/>
      <c r="W9" s="159"/>
      <c r="X9" s="157" t="s">
        <v>57</v>
      </c>
      <c r="Y9" s="158"/>
      <c r="Z9" s="158"/>
      <c r="AA9" s="160"/>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4">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8" t="str">
        <f>F9</f>
        <v>May</v>
      </c>
      <c r="G33" s="158"/>
      <c r="H33" s="158"/>
      <c r="I33" s="158"/>
      <c r="J33" s="158"/>
      <c r="K33" s="158"/>
      <c r="L33" s="158"/>
      <c r="M33" s="158"/>
      <c r="N33" s="159"/>
      <c r="O33" s="161" t="s">
        <v>120</v>
      </c>
      <c r="P33" s="162"/>
      <c r="Q33" s="162"/>
      <c r="R33" s="162"/>
      <c r="S33" s="162"/>
      <c r="T33" s="162"/>
      <c r="U33" s="162"/>
      <c r="V33" s="162"/>
      <c r="W33" s="163"/>
      <c r="X33" s="157" t="s">
        <v>58</v>
      </c>
      <c r="Y33" s="158"/>
      <c r="Z33" s="158"/>
      <c r="AA33" s="160"/>
    </row>
    <row r="34" spans="1:29" ht="14.4">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4">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4">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4">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4">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4">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5.6"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1"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8" t="s">
        <v>45</v>
      </c>
      <c r="G9" s="158"/>
      <c r="H9" s="158"/>
      <c r="I9" s="158"/>
      <c r="J9" s="158"/>
      <c r="K9" s="158"/>
      <c r="L9" s="158"/>
      <c r="M9" s="158"/>
      <c r="N9" s="159"/>
      <c r="O9" s="157" t="s">
        <v>46</v>
      </c>
      <c r="P9" s="158"/>
      <c r="Q9" s="158"/>
      <c r="R9" s="158"/>
      <c r="S9" s="158"/>
      <c r="T9" s="158"/>
      <c r="U9" s="158"/>
      <c r="V9" s="158"/>
      <c r="W9" s="159"/>
      <c r="X9" s="157" t="s">
        <v>57</v>
      </c>
      <c r="Y9" s="158"/>
      <c r="Z9" s="158"/>
      <c r="AA9" s="160"/>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4">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8" t="str">
        <f>F9</f>
        <v>April</v>
      </c>
      <c r="G33" s="158"/>
      <c r="H33" s="158"/>
      <c r="I33" s="158"/>
      <c r="J33" s="158"/>
      <c r="K33" s="158"/>
      <c r="L33" s="158"/>
      <c r="M33" s="158"/>
      <c r="N33" s="159"/>
      <c r="O33" s="161" t="s">
        <v>114</v>
      </c>
      <c r="P33" s="162"/>
      <c r="Q33" s="162"/>
      <c r="R33" s="162"/>
      <c r="S33" s="162"/>
      <c r="T33" s="162"/>
      <c r="U33" s="162"/>
      <c r="V33" s="162"/>
      <c r="W33" s="163"/>
      <c r="X33" s="157" t="s">
        <v>58</v>
      </c>
      <c r="Y33" s="158"/>
      <c r="Z33" s="158"/>
      <c r="AA33" s="160"/>
    </row>
    <row r="34" spans="1:29" ht="14.4">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4">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4">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4">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4">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4">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5.6"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zoomScaleNormal="100" workbookViewId="0">
      <selection activeCell="G22" sqref="G22"/>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5.6"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58" t="str">
        <f>F9</f>
        <v>March</v>
      </c>
      <c r="G33" s="158"/>
      <c r="H33" s="158"/>
      <c r="I33" s="158"/>
      <c r="J33" s="158"/>
      <c r="K33" s="158"/>
      <c r="L33" s="158"/>
      <c r="M33" s="158"/>
      <c r="N33" s="159"/>
      <c r="O33" s="157" t="s">
        <v>107</v>
      </c>
      <c r="P33" s="158"/>
      <c r="Q33" s="158"/>
      <c r="R33" s="158"/>
      <c r="S33" s="158"/>
      <c r="T33" s="158"/>
      <c r="U33" s="158"/>
      <c r="V33" s="158"/>
      <c r="W33" s="159"/>
      <c r="X33" s="157" t="s">
        <v>58</v>
      </c>
      <c r="Y33" s="158"/>
      <c r="Z33" s="158"/>
      <c r="AA33" s="160"/>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4">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4">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4">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4">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4">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4">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4">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4">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4">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4">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4">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4">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5.6"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58" t="str">
        <f>F9</f>
        <v>March</v>
      </c>
      <c r="G36" s="158"/>
      <c r="H36" s="158"/>
      <c r="I36" s="158"/>
      <c r="J36" s="158"/>
      <c r="K36" s="158"/>
      <c r="L36" s="158"/>
      <c r="M36" s="158"/>
      <c r="N36" s="159"/>
      <c r="O36" s="157" t="s">
        <v>107</v>
      </c>
      <c r="P36" s="158"/>
      <c r="Q36" s="158"/>
      <c r="R36" s="158"/>
      <c r="S36" s="158"/>
      <c r="T36" s="158"/>
      <c r="U36" s="158"/>
      <c r="V36" s="158"/>
      <c r="W36" s="159"/>
      <c r="X36" s="157" t="s">
        <v>58</v>
      </c>
      <c r="Y36" s="158"/>
      <c r="Z36" s="158"/>
      <c r="AA36" s="160"/>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4">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4">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4">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4">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4">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5.6"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39</v>
      </c>
      <c r="G9" s="158"/>
      <c r="H9" s="158"/>
      <c r="I9" s="158"/>
      <c r="J9" s="158"/>
      <c r="K9" s="158"/>
      <c r="L9" s="158"/>
      <c r="M9" s="158"/>
      <c r="N9" s="159"/>
      <c r="O9" s="157" t="s">
        <v>38</v>
      </c>
      <c r="P9" s="158"/>
      <c r="Q9" s="158"/>
      <c r="R9" s="158"/>
      <c r="S9" s="158"/>
      <c r="T9" s="158"/>
      <c r="U9" s="158"/>
      <c r="V9" s="158"/>
      <c r="W9" s="159"/>
      <c r="X9" s="157" t="s">
        <v>57</v>
      </c>
      <c r="Y9" s="158"/>
      <c r="Z9" s="158"/>
      <c r="AA9" s="160"/>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February</v>
      </c>
      <c r="G36" s="158"/>
      <c r="H36" s="158"/>
      <c r="I36" s="158"/>
      <c r="J36" s="158"/>
      <c r="K36" s="158"/>
      <c r="L36" s="158"/>
      <c r="M36" s="158"/>
      <c r="N36" s="159"/>
      <c r="O36" s="157" t="s">
        <v>103</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6"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9" customWidth="1"/>
    <col min="29" max="43" width="0" style="9" hidden="1" customWidth="1"/>
    <col min="44" max="51" width="0" hidden="1" customWidth="1"/>
    <col min="52" max="16384" width="9.1093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58" t="s">
        <v>33</v>
      </c>
      <c r="G9" s="158"/>
      <c r="H9" s="158"/>
      <c r="I9" s="158"/>
      <c r="J9" s="158"/>
      <c r="K9" s="158"/>
      <c r="L9" s="158"/>
      <c r="M9" s="158"/>
      <c r="N9" s="159"/>
      <c r="O9" s="157" t="s">
        <v>33</v>
      </c>
      <c r="P9" s="158"/>
      <c r="Q9" s="158"/>
      <c r="R9" s="158"/>
      <c r="S9" s="158"/>
      <c r="T9" s="158"/>
      <c r="U9" s="158"/>
      <c r="V9" s="158"/>
      <c r="W9" s="159"/>
      <c r="X9" s="157" t="s">
        <v>57</v>
      </c>
      <c r="Y9" s="158"/>
      <c r="Z9" s="158"/>
      <c r="AA9" s="160"/>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8" t="str">
        <f>F9</f>
        <v>January</v>
      </c>
      <c r="G36" s="158"/>
      <c r="H36" s="158"/>
      <c r="I36" s="158"/>
      <c r="J36" s="158"/>
      <c r="K36" s="158"/>
      <c r="L36" s="158"/>
      <c r="M36" s="158"/>
      <c r="N36" s="159"/>
      <c r="O36" s="157" t="s">
        <v>100</v>
      </c>
      <c r="P36" s="158"/>
      <c r="Q36" s="158"/>
      <c r="R36" s="158"/>
      <c r="S36" s="158"/>
      <c r="T36" s="158"/>
      <c r="U36" s="158"/>
      <c r="V36" s="158"/>
      <c r="W36" s="159"/>
      <c r="X36" s="157" t="s">
        <v>58</v>
      </c>
      <c r="Y36" s="158"/>
      <c r="Z36" s="158"/>
      <c r="AA36" s="160"/>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7"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31</v>
      </c>
      <c r="G9" s="158"/>
      <c r="H9" s="158"/>
      <c r="I9" s="158"/>
      <c r="J9" s="158"/>
      <c r="K9" s="158"/>
      <c r="L9" s="159"/>
      <c r="M9" s="157" t="s">
        <v>95</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December</v>
      </c>
      <c r="G36" s="158"/>
      <c r="H36" s="158"/>
      <c r="I36" s="158"/>
      <c r="J36" s="158"/>
      <c r="K36" s="158"/>
      <c r="L36" s="159"/>
      <c r="M36" s="157" t="s">
        <v>96</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91</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27</v>
      </c>
      <c r="G9" s="158"/>
      <c r="H9" s="158"/>
      <c r="I9" s="158"/>
      <c r="J9" s="158"/>
      <c r="K9" s="158"/>
      <c r="L9" s="159"/>
      <c r="M9" s="157" t="s">
        <v>92</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November</v>
      </c>
      <c r="G36" s="158"/>
      <c r="H36" s="158"/>
      <c r="I36" s="158"/>
      <c r="J36" s="158"/>
      <c r="K36" s="158"/>
      <c r="L36" s="159"/>
      <c r="M36" s="157" t="s">
        <v>93</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24</v>
      </c>
      <c r="G9" s="158"/>
      <c r="H9" s="158"/>
      <c r="I9" s="158"/>
      <c r="J9" s="158"/>
      <c r="K9" s="158"/>
      <c r="L9" s="159"/>
      <c r="M9" s="157" t="s">
        <v>89</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October</v>
      </c>
      <c r="G36" s="158"/>
      <c r="H36" s="158"/>
      <c r="I36" s="158"/>
      <c r="J36" s="158"/>
      <c r="K36" s="158"/>
      <c r="L36" s="159"/>
      <c r="M36" s="157" t="s">
        <v>90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5"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7"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7"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22</v>
      </c>
      <c r="G9" s="158"/>
      <c r="H9" s="158"/>
      <c r="I9" s="158"/>
      <c r="J9" s="158"/>
      <c r="K9" s="158"/>
      <c r="L9" s="159"/>
      <c r="M9" s="157" t="s">
        <v>86</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September</v>
      </c>
      <c r="G36" s="158"/>
      <c r="H36" s="158"/>
      <c r="I36" s="158"/>
      <c r="J36" s="158"/>
      <c r="K36" s="158"/>
      <c r="L36" s="159"/>
      <c r="M36" s="157" t="s">
        <v>87</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5"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7"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7"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69</v>
      </c>
      <c r="G9" s="158"/>
      <c r="H9" s="158"/>
      <c r="I9" s="158"/>
      <c r="J9" s="158"/>
      <c r="K9" s="158"/>
      <c r="L9" s="159"/>
      <c r="M9" s="157" t="s">
        <v>71</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August</v>
      </c>
      <c r="G36" s="158"/>
      <c r="H36" s="158"/>
      <c r="I36" s="158"/>
      <c r="J36" s="158"/>
      <c r="K36" s="158"/>
      <c r="L36" s="159"/>
      <c r="M36" s="157" t="s">
        <v>70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5"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7"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7"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55</v>
      </c>
      <c r="G9" s="158"/>
      <c r="H9" s="158"/>
      <c r="I9" s="158"/>
      <c r="J9" s="158"/>
      <c r="K9" s="158"/>
      <c r="L9" s="159"/>
      <c r="M9" s="157" t="s">
        <v>60</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July</v>
      </c>
      <c r="G36" s="158"/>
      <c r="H36" s="158"/>
      <c r="I36" s="158"/>
      <c r="J36" s="158"/>
      <c r="K36" s="158"/>
      <c r="L36" s="159"/>
      <c r="M36" s="157" t="s">
        <v>61</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5"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7"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7"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51</v>
      </c>
      <c r="G6" s="158"/>
      <c r="H6" s="158"/>
      <c r="I6" s="158"/>
      <c r="J6" s="158"/>
      <c r="K6" s="158"/>
      <c r="L6" s="159"/>
      <c r="M6" s="157" t="s">
        <v>52</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6"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47</v>
      </c>
      <c r="G6" s="158"/>
      <c r="H6" s="158"/>
      <c r="I6" s="158"/>
      <c r="J6" s="158"/>
      <c r="K6" s="158"/>
      <c r="L6" s="159"/>
      <c r="M6" s="157" t="s">
        <v>49</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5"/>
  <sheetViews>
    <sheetView showGridLines="0" zoomScale="85" zoomScaleNormal="85" workbookViewId="0">
      <selection activeCell="A26" sqref="A26:XFD26"/>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hidden="1"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3.5" hidden="1" customHeight="1"/>
    <row r="32" spans="2:34" ht="13.5" hidden="1" customHeight="1"/>
    <row r="33" ht="13.8" hidden="1"/>
    <row r="34" ht="13.8" hidden="1"/>
    <row r="35" ht="13.8" hidden="1"/>
    <row r="36" ht="13.8" hidden="1"/>
    <row r="37" ht="13.8" hidden="1"/>
    <row r="38" ht="13.8" hidden="1"/>
    <row r="39" ht="13.8" hidden="1"/>
    <row r="40" ht="12.6" hidden="1" customHeight="1"/>
    <row r="41" ht="12.6" hidden="1" customHeight="1"/>
    <row r="42" ht="12.6" hidden="1" customHeight="1"/>
    <row r="43" ht="12.6" hidden="1" customHeight="1"/>
    <row r="44" ht="12.6" hidden="1" customHeight="1"/>
    <row r="45"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45</v>
      </c>
      <c r="G6" s="158"/>
      <c r="H6" s="158"/>
      <c r="I6" s="158"/>
      <c r="J6" s="158"/>
      <c r="K6" s="158"/>
      <c r="L6" s="159"/>
      <c r="M6" s="157" t="s">
        <v>46</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41</v>
      </c>
      <c r="G6" s="158"/>
      <c r="H6" s="158"/>
      <c r="I6" s="158"/>
      <c r="J6" s="158"/>
      <c r="K6" s="158"/>
      <c r="L6" s="159"/>
      <c r="M6" s="157" t="s">
        <v>43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39</v>
      </c>
      <c r="G6" s="158"/>
      <c r="H6" s="158"/>
      <c r="I6" s="158"/>
      <c r="J6" s="158"/>
      <c r="K6" s="158"/>
      <c r="L6" s="159"/>
      <c r="M6" s="157" t="s">
        <v>38</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33</v>
      </c>
      <c r="G6" s="158"/>
      <c r="H6" s="158"/>
      <c r="I6" s="158"/>
      <c r="J6" s="158"/>
      <c r="K6" s="158"/>
      <c r="L6" s="159"/>
      <c r="M6" s="157" t="s">
        <v>33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5.6"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31</v>
      </c>
      <c r="G6" s="166"/>
      <c r="H6" s="166"/>
      <c r="I6" s="167"/>
      <c r="J6" s="168"/>
      <c r="K6" s="157" t="s">
        <v>32</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27</v>
      </c>
      <c r="G6" s="166"/>
      <c r="H6" s="166"/>
      <c r="I6" s="167"/>
      <c r="J6" s="168"/>
      <c r="K6" s="157" t="s">
        <v>28</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24</v>
      </c>
      <c r="G6" s="166"/>
      <c r="H6" s="166"/>
      <c r="I6" s="167"/>
      <c r="J6" s="168"/>
      <c r="K6" s="157" t="s">
        <v>8</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22</v>
      </c>
      <c r="G6" s="166"/>
      <c r="H6" s="166"/>
      <c r="I6" s="167"/>
      <c r="J6" s="168"/>
      <c r="K6" s="157" t="s">
        <v>23</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BF58"/>
  <sheetViews>
    <sheetView showGridLines="0" zoomScale="90" zoomScaleNormal="90" zoomScalePageLayoutView="40" workbookViewId="0"/>
  </sheetViews>
  <sheetFormatPr defaultColWidth="0" defaultRowHeight="0" customHeight="1" zeroHeight="1"/>
  <cols>
    <col min="1" max="2" width="2.5546875" customWidth="1"/>
    <col min="3" max="3" width="39" customWidth="1"/>
    <col min="4" max="4" width="1.6640625" customWidth="1"/>
    <col min="5" max="5" width="15.44140625" customWidth="1"/>
    <col min="6" max="17" width="5.88671875" style="94" bestFit="1" customWidth="1"/>
    <col min="18" max="18" width="6.33203125" bestFit="1" customWidth="1"/>
    <col min="19" max="23" width="5.88671875" bestFit="1" customWidth="1"/>
    <col min="24" max="24" width="5.88671875" customWidth="1"/>
    <col min="25" max="25" width="5.88671875" bestFit="1" customWidth="1"/>
    <col min="26" max="27" width="5.88671875" customWidth="1"/>
    <col min="28" max="28" width="5.88671875" bestFit="1" customWidth="1"/>
    <col min="29" max="30" width="5.88671875" customWidth="1"/>
    <col min="31" max="31" width="9.109375" customWidth="1"/>
    <col min="32" max="32" width="3.33203125" style="9" customWidth="1"/>
    <col min="33" max="47" width="0" style="9" hidden="1" customWidth="1"/>
    <col min="48" max="58" width="0" hidden="1" customWidth="1"/>
    <col min="59" max="16384" width="9.109375" hidden="1"/>
  </cols>
  <sheetData>
    <row r="1" spans="1:47" ht="14.4">
      <c r="A1" s="9"/>
      <c r="B1" s="9"/>
      <c r="C1" s="9"/>
      <c r="D1" s="9"/>
      <c r="E1" s="9"/>
      <c r="F1" s="91"/>
      <c r="G1" s="91"/>
      <c r="H1" s="91"/>
      <c r="I1" s="91"/>
      <c r="J1" s="91"/>
      <c r="K1" s="91"/>
      <c r="L1" s="91"/>
      <c r="M1" s="91"/>
      <c r="N1" s="91"/>
      <c r="O1" s="91"/>
      <c r="P1" s="91"/>
      <c r="Q1" s="91"/>
      <c r="R1" s="9"/>
      <c r="S1" s="9"/>
      <c r="T1" s="9"/>
      <c r="U1" s="9"/>
      <c r="W1" s="9"/>
      <c r="X1" s="9"/>
      <c r="Y1" s="9"/>
      <c r="Z1" s="9"/>
      <c r="AA1" s="9"/>
      <c r="AB1" s="9"/>
      <c r="AC1" s="9"/>
      <c r="AD1" s="9"/>
      <c r="AE1" s="9"/>
    </row>
    <row r="2" spans="1:47" ht="18.600000000000001"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c r="AE2" s="23"/>
    </row>
    <row r="3" spans="1:47" ht="14.4">
      <c r="A3" s="9"/>
      <c r="B3" s="10"/>
      <c r="C3" s="24"/>
      <c r="D3" s="24"/>
      <c r="E3" s="24"/>
      <c r="F3" s="93"/>
      <c r="G3" s="93"/>
      <c r="H3" s="93"/>
      <c r="I3" s="93"/>
      <c r="J3" s="93"/>
      <c r="K3" s="93"/>
      <c r="L3" s="93"/>
      <c r="M3" s="93"/>
      <c r="N3" s="93"/>
      <c r="O3" s="93"/>
      <c r="P3" s="93"/>
      <c r="Q3" s="93"/>
      <c r="R3" s="24"/>
      <c r="S3" s="24"/>
      <c r="AE3" s="25">
        <f>+' '!I17</f>
        <v>45366</v>
      </c>
    </row>
    <row r="4" spans="1:47" ht="16.2">
      <c r="A4" s="9"/>
      <c r="B4" s="11" t="s">
        <v>7</v>
      </c>
      <c r="C4" s="26"/>
      <c r="D4" s="24"/>
      <c r="E4" s="58" t="s">
        <v>129</v>
      </c>
      <c r="F4" s="93"/>
      <c r="G4" s="93"/>
      <c r="H4" s="93"/>
      <c r="I4" s="93"/>
      <c r="J4" s="93"/>
      <c r="K4" s="93"/>
      <c r="L4" s="93"/>
      <c r="M4" s="93"/>
      <c r="N4" s="93"/>
      <c r="O4" s="93"/>
      <c r="P4" s="93"/>
      <c r="Q4" s="93"/>
      <c r="R4" s="24"/>
      <c r="S4" s="24"/>
      <c r="T4" s="24"/>
      <c r="U4" s="24"/>
      <c r="V4" s="24"/>
      <c r="W4" s="24"/>
      <c r="X4" s="24"/>
      <c r="Y4" s="24"/>
      <c r="Z4" s="24"/>
      <c r="AA4" s="24"/>
      <c r="AB4" s="24"/>
      <c r="AC4" s="24"/>
      <c r="AD4" s="24"/>
      <c r="AE4" s="24"/>
    </row>
    <row r="5" spans="1:47" ht="14.4">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c r="AE5" s="24"/>
    </row>
    <row r="6" spans="1:47" ht="14.4">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c r="AE6" s="24"/>
    </row>
    <row r="7" spans="1:47" ht="14.4">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c r="AE7" s="112">
        <v>2024</v>
      </c>
    </row>
    <row r="8" spans="1:47"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13" t="s">
        <v>75</v>
      </c>
      <c r="AE8" s="139" t="s">
        <v>76</v>
      </c>
      <c r="AF8" s="9"/>
      <c r="AG8" s="19"/>
      <c r="AH8" s="19"/>
      <c r="AI8" s="19"/>
      <c r="AJ8" s="19"/>
      <c r="AK8" s="19"/>
      <c r="AL8" s="19"/>
      <c r="AM8" s="19"/>
      <c r="AN8" s="19"/>
      <c r="AO8" s="19"/>
      <c r="AP8" s="19"/>
      <c r="AQ8" s="19"/>
      <c r="AR8" s="19"/>
      <c r="AS8" s="19"/>
      <c r="AT8" s="19"/>
      <c r="AU8" s="19"/>
    </row>
    <row r="9" spans="1:47"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3">
        <v>1.07</v>
      </c>
      <c r="AE9" s="134">
        <v>1.0980000000000001</v>
      </c>
    </row>
    <row r="10" spans="1:47" ht="20.25" customHeight="1">
      <c r="A10" s="9"/>
      <c r="B10" s="18"/>
      <c r="C10" s="102"/>
      <c r="D10" s="103"/>
      <c r="E10" s="103"/>
      <c r="F10" s="99"/>
      <c r="G10" s="99"/>
      <c r="H10" s="99"/>
      <c r="I10" s="99"/>
      <c r="J10" s="99"/>
      <c r="K10" s="99"/>
      <c r="L10" s="99"/>
      <c r="M10" s="99"/>
      <c r="N10" s="99"/>
      <c r="O10" s="99"/>
      <c r="P10" s="99"/>
      <c r="Q10" s="104"/>
      <c r="R10" s="9"/>
      <c r="S10" s="9"/>
    </row>
    <row r="11" spans="1:47" ht="20.25" customHeight="1">
      <c r="A11" s="9"/>
      <c r="B11" s="9"/>
      <c r="C11" s="9"/>
      <c r="D11" s="9"/>
      <c r="E11" s="9"/>
      <c r="F11"/>
      <c r="G11"/>
      <c r="H11"/>
      <c r="I11"/>
      <c r="J11"/>
      <c r="K11"/>
      <c r="L11"/>
      <c r="M11"/>
      <c r="N11"/>
      <c r="O11" s="91"/>
      <c r="P11" s="91"/>
      <c r="Q11" s="91"/>
      <c r="R11" s="9"/>
      <c r="S11" s="9"/>
    </row>
    <row r="12" spans="1:47" ht="20.25" customHeight="1">
      <c r="A12" s="9"/>
      <c r="B12" s="9"/>
      <c r="C12" s="100" t="s">
        <v>97</v>
      </c>
      <c r="D12" s="9"/>
      <c r="E12" s="9"/>
      <c r="F12"/>
      <c r="G12"/>
      <c r="H12"/>
      <c r="I12"/>
      <c r="J12"/>
      <c r="K12"/>
      <c r="L12"/>
      <c r="M12"/>
      <c r="N12"/>
      <c r="O12" s="91"/>
      <c r="P12" s="91"/>
      <c r="Q12" s="91"/>
      <c r="R12" s="9"/>
      <c r="S12" s="9"/>
    </row>
    <row r="13" spans="1:47" ht="20.25" customHeight="1">
      <c r="A13" s="9"/>
      <c r="B13" s="9"/>
      <c r="C13" s="100" t="s">
        <v>98</v>
      </c>
      <c r="D13" s="9"/>
      <c r="E13" s="9"/>
      <c r="F13"/>
      <c r="G13"/>
      <c r="H13"/>
      <c r="I13"/>
      <c r="J13"/>
      <c r="K13"/>
      <c r="L13"/>
      <c r="M13"/>
      <c r="N13"/>
      <c r="O13" s="91"/>
      <c r="P13" s="91"/>
      <c r="Q13" s="91"/>
      <c r="R13" s="9"/>
      <c r="S13" s="9"/>
    </row>
    <row r="14" spans="1:47" ht="26.7" hidden="1" customHeight="1"/>
    <row r="15" spans="1:47" ht="26.4" hidden="1" customHeight="1"/>
    <row r="16" spans="1:47"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abSelected="1" zoomScaleNormal="100" workbookViewId="0"/>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41</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March</v>
      </c>
      <c r="G9" s="155"/>
      <c r="H9" s="155"/>
      <c r="I9" s="155"/>
      <c r="J9" s="155"/>
      <c r="K9" s="155"/>
      <c r="L9" s="155"/>
      <c r="M9" s="155"/>
      <c r="N9" s="155"/>
      <c r="O9" s="155"/>
      <c r="P9" s="156"/>
      <c r="Q9" s="157" t="str">
        <f>"January to "&amp; D4</f>
        <v>January to March</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282</v>
      </c>
      <c r="G13" s="71">
        <v>181</v>
      </c>
      <c r="H13" s="71">
        <v>204</v>
      </c>
      <c r="I13" s="71">
        <v>0</v>
      </c>
      <c r="J13" s="71">
        <v>147</v>
      </c>
      <c r="K13" s="71">
        <v>170</v>
      </c>
      <c r="L13" s="64">
        <f>IFERROR(F13/G13-1,"n/a")</f>
        <v>0.55801104972375692</v>
      </c>
      <c r="M13" s="64">
        <f>IFERROR(F13/H13-1,"n/a")</f>
        <v>0.38235294117647056</v>
      </c>
      <c r="N13" s="64" t="str">
        <f>IFERROR(F13/I13-1,"n/a")</f>
        <v>n/a</v>
      </c>
      <c r="O13" s="64">
        <f>IFERROR(F13/J13-1,"n/a")</f>
        <v>0.91836734693877542</v>
      </c>
      <c r="P13" s="60">
        <f>IFERROR(F13/K13-1,"n/a")</f>
        <v>0.65882352941176481</v>
      </c>
      <c r="Q13" s="68">
        <v>703</v>
      </c>
      <c r="R13" s="68">
        <v>530</v>
      </c>
      <c r="S13" s="68">
        <v>530</v>
      </c>
      <c r="T13" s="68">
        <v>0</v>
      </c>
      <c r="U13" s="68">
        <v>509</v>
      </c>
      <c r="V13" s="68">
        <v>516</v>
      </c>
      <c r="W13" s="64">
        <f>IFERROR(Q13/R13-1,"n/a")</f>
        <v>0.32641509433962268</v>
      </c>
      <c r="X13" s="64">
        <f>IFERROR(Q13/S13-1,"n/a")</f>
        <v>0.32641509433962268</v>
      </c>
      <c r="Y13" s="64" t="str">
        <f>IFERROR(Q13/T13-1,"n/a")</f>
        <v>n/a</v>
      </c>
      <c r="Z13" s="64">
        <f>IFERROR(Q13/U13-1,"n/a")</f>
        <v>0.38113948919449903</v>
      </c>
      <c r="AA13" s="60">
        <f>IFERROR(Q13/V13-1,"n/a")</f>
        <v>0.36240310077519378</v>
      </c>
      <c r="AB13" s="68">
        <v>1630</v>
      </c>
      <c r="AC13" s="68">
        <v>1486</v>
      </c>
      <c r="AD13" s="68">
        <v>522</v>
      </c>
      <c r="AE13" s="68">
        <v>551</v>
      </c>
      <c r="AF13" s="136">
        <v>1591</v>
      </c>
      <c r="AG13" s="123"/>
      <c r="AH13" s="123"/>
    </row>
    <row r="14" spans="1:34" s="124" customFormat="1" ht="10.8">
      <c r="A14" s="123"/>
      <c r="B14" s="128"/>
      <c r="C14" s="33"/>
      <c r="D14" s="26" t="s">
        <v>11</v>
      </c>
      <c r="E14" s="32"/>
      <c r="F14" s="71">
        <v>854103</v>
      </c>
      <c r="G14" s="71">
        <v>565574</v>
      </c>
      <c r="H14" s="71">
        <v>344501</v>
      </c>
      <c r="I14" s="71">
        <v>0</v>
      </c>
      <c r="J14" s="71">
        <v>196286</v>
      </c>
      <c r="K14" s="71">
        <v>500596</v>
      </c>
      <c r="L14" s="64">
        <f>IFERROR(F14/G14-1,"n/a")</f>
        <v>0.51015251761926828</v>
      </c>
      <c r="M14" s="64">
        <f>IFERROR(F14/H14-1,"n/a")</f>
        <v>1.4792467946392027</v>
      </c>
      <c r="N14" s="64" t="str">
        <f>IFERROR(F14/I14-1,"n/a")</f>
        <v>n/a</v>
      </c>
      <c r="O14" s="64">
        <f>IFERROR(F14/J14-1,"n/a")</f>
        <v>3.3513189937132548</v>
      </c>
      <c r="P14" s="60">
        <f>IFERROR(F14/K14-1,"n/a")</f>
        <v>0.70617224268671741</v>
      </c>
      <c r="Q14" s="68">
        <v>2150242</v>
      </c>
      <c r="R14" s="68">
        <v>1538184</v>
      </c>
      <c r="S14" s="68">
        <v>759658</v>
      </c>
      <c r="T14" s="68">
        <v>0</v>
      </c>
      <c r="U14" s="68">
        <v>1092884</v>
      </c>
      <c r="V14" s="68">
        <v>1451104</v>
      </c>
      <c r="W14" s="64">
        <f>IFERROR(Q14/R14-1,"n/a")</f>
        <v>0.39790948287070993</v>
      </c>
      <c r="X14" s="64">
        <f>IFERROR(Q14/S14-1,"n/a")</f>
        <v>1.8305395322632028</v>
      </c>
      <c r="Y14" s="64" t="str">
        <f>IFERROR(Q14/T14-1,"n/a")</f>
        <v>n/a</v>
      </c>
      <c r="Z14" s="64">
        <f>IFERROR(Q14/U14-1,"n/a")</f>
        <v>0.96749334787589536</v>
      </c>
      <c r="AA14" s="60">
        <f>IFERROR(Q14/V14-1,"n/a")</f>
        <v>0.48179730742937799</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17</v>
      </c>
      <c r="G16" s="71">
        <v>16</v>
      </c>
      <c r="H16" s="71">
        <v>26</v>
      </c>
      <c r="I16" s="71">
        <v>5</v>
      </c>
      <c r="J16" s="71">
        <v>1</v>
      </c>
      <c r="K16" s="71">
        <v>10</v>
      </c>
      <c r="L16" s="64">
        <f>IFERROR(F16/G16-1,"n/a")</f>
        <v>6.25E-2</v>
      </c>
      <c r="M16" s="64">
        <f>IFERROR(F16/H16-1,"n/a")</f>
        <v>-0.34615384615384615</v>
      </c>
      <c r="N16" s="64">
        <f>IFERROR(F16/I16-1,"n/a")</f>
        <v>2.4</v>
      </c>
      <c r="O16" s="64">
        <f>IFERROR(F16/J16-1,"n/a")</f>
        <v>16</v>
      </c>
      <c r="P16" s="60">
        <f>IFERROR(F16/K16-1,"n/a")</f>
        <v>0.7</v>
      </c>
      <c r="Q16" s="68">
        <v>36</v>
      </c>
      <c r="R16" s="68">
        <v>27</v>
      </c>
      <c r="S16" s="68">
        <v>36</v>
      </c>
      <c r="T16" s="68">
        <v>12</v>
      </c>
      <c r="U16" s="68">
        <v>10</v>
      </c>
      <c r="V16" s="68">
        <v>23</v>
      </c>
      <c r="W16" s="64">
        <f>IFERROR(Q16/R16-1,"n/a")</f>
        <v>0.33333333333333326</v>
      </c>
      <c r="X16" s="64">
        <f>IFERROR(Q16/S16-1,"n/a")</f>
        <v>0</v>
      </c>
      <c r="Y16" s="64">
        <f>IFERROR(Q16/T16-1,"n/a")</f>
        <v>2</v>
      </c>
      <c r="Z16" s="64">
        <f>IFERROR(Q16/U16-1,"n/a")</f>
        <v>2.6</v>
      </c>
      <c r="AA16" s="60">
        <f>IFERROR(Q16/V16-1,"n/a")</f>
        <v>0.56521739130434789</v>
      </c>
      <c r="AB16" s="68">
        <v>575</v>
      </c>
      <c r="AC16" s="68">
        <v>572</v>
      </c>
      <c r="AD16" s="68">
        <v>202</v>
      </c>
      <c r="AE16" s="68">
        <v>54</v>
      </c>
      <c r="AF16" s="136">
        <v>586</v>
      </c>
      <c r="AG16" s="123"/>
      <c r="AH16" s="123"/>
    </row>
    <row r="17" spans="1:34" s="124" customFormat="1" ht="10.8">
      <c r="A17" s="123"/>
      <c r="B17" s="128"/>
      <c r="C17" s="33"/>
      <c r="D17" s="26" t="s">
        <v>11</v>
      </c>
      <c r="E17" s="32"/>
      <c r="F17" s="71">
        <v>54338</v>
      </c>
      <c r="G17" s="71">
        <v>43135</v>
      </c>
      <c r="H17" s="71">
        <v>28377</v>
      </c>
      <c r="I17" s="71">
        <v>4146</v>
      </c>
      <c r="J17" s="71">
        <v>565</v>
      </c>
      <c r="K17" s="71">
        <v>32801</v>
      </c>
      <c r="L17" s="64">
        <f>IFERROR(F17/G17-1,"n/a")</f>
        <v>0.2597194853367335</v>
      </c>
      <c r="M17" s="64">
        <f>IFERROR(F17/H17-1,"n/a")</f>
        <v>0.91486062656376643</v>
      </c>
      <c r="N17" s="64">
        <f>IFERROR(F17/I17-1,"n/a")</f>
        <v>12.10612638687892</v>
      </c>
      <c r="O17" s="64">
        <f>IFERROR(F17/J17-1,"n/a")</f>
        <v>95.173451327433625</v>
      </c>
      <c r="P17" s="60">
        <f>IFERROR(F17/K17-1,"n/a")</f>
        <v>0.6565958354928203</v>
      </c>
      <c r="Q17" s="68">
        <v>128872</v>
      </c>
      <c r="R17" s="68">
        <v>83055</v>
      </c>
      <c r="S17" s="68">
        <v>36508</v>
      </c>
      <c r="T17" s="68">
        <v>10103</v>
      </c>
      <c r="U17" s="68">
        <v>41113</v>
      </c>
      <c r="V17" s="68">
        <v>80374</v>
      </c>
      <c r="W17" s="64">
        <f>IFERROR(Q17/R17-1,"n/a")</f>
        <v>0.55164649930768772</v>
      </c>
      <c r="X17" s="64">
        <f>IFERROR(Q17/S17-1,"n/a")</f>
        <v>2.5299660348416784</v>
      </c>
      <c r="Y17" s="64">
        <f>IFERROR(Q17/T17-1,"n/a")</f>
        <v>11.755815104424428</v>
      </c>
      <c r="Z17" s="64">
        <f>IFERROR(Q17/U17-1,"n/a")</f>
        <v>2.1345803030671564</v>
      </c>
      <c r="AA17" s="60">
        <f>IFERROR(Q17/V17-1,"n/a")</f>
        <v>0.60340408589842487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21</v>
      </c>
      <c r="G19" s="71">
        <v>17</v>
      </c>
      <c r="H19" s="71">
        <v>6</v>
      </c>
      <c r="I19" s="71">
        <v>0</v>
      </c>
      <c r="J19" s="71">
        <v>2</v>
      </c>
      <c r="K19" s="71">
        <v>5</v>
      </c>
      <c r="L19" s="64">
        <f>IFERROR(F19/G19-1,"n/a")</f>
        <v>0.23529411764705888</v>
      </c>
      <c r="M19" s="64">
        <f>IFERROR(F19/H19-1,"n/a")</f>
        <v>2.5</v>
      </c>
      <c r="N19" s="64" t="str">
        <f>IFERROR(F19/I19-1,"n/a")</f>
        <v>n/a</v>
      </c>
      <c r="O19" s="64">
        <f>IFERROR(F19/J19-1,"n/a")</f>
        <v>9.5</v>
      </c>
      <c r="P19" s="60">
        <f>IFERROR(F19/K19-1,"n/a")</f>
        <v>3.2</v>
      </c>
      <c r="Q19" s="68">
        <v>27</v>
      </c>
      <c r="R19" s="68">
        <v>23</v>
      </c>
      <c r="S19" s="68">
        <v>12</v>
      </c>
      <c r="T19" s="68">
        <v>0</v>
      </c>
      <c r="U19" s="68">
        <v>3</v>
      </c>
      <c r="V19" s="68">
        <v>6</v>
      </c>
      <c r="W19" s="64">
        <f>IFERROR(Q19/R19-1,"n/a")</f>
        <v>0.17391304347826098</v>
      </c>
      <c r="X19" s="64">
        <f>IFERROR(Q19/S19-1,"n/a")</f>
        <v>1.25</v>
      </c>
      <c r="Y19" s="64" t="str">
        <f>IFERROR(Q19/T19-1,"n/a")</f>
        <v>n/a</v>
      </c>
      <c r="Z19" s="64">
        <f>IFERROR(Q19/U19-1,"n/a")</f>
        <v>8</v>
      </c>
      <c r="AA19" s="60">
        <f>IFERROR(Q19/V19-1,"n/a")</f>
        <v>3.5</v>
      </c>
      <c r="AB19" s="68">
        <v>708</v>
      </c>
      <c r="AC19" s="68">
        <v>658</v>
      </c>
      <c r="AD19" s="68">
        <v>47</v>
      </c>
      <c r="AE19" s="68">
        <v>9</v>
      </c>
      <c r="AF19" s="136">
        <v>290</v>
      </c>
      <c r="AG19" s="123"/>
      <c r="AH19" s="123"/>
    </row>
    <row r="20" spans="1:34" s="124" customFormat="1" ht="10.8">
      <c r="A20" s="123"/>
      <c r="B20" s="128"/>
      <c r="C20" s="33"/>
      <c r="D20" s="26" t="s">
        <v>11</v>
      </c>
      <c r="E20" s="32"/>
      <c r="F20" s="71">
        <v>31321</v>
      </c>
      <c r="G20" s="71">
        <v>14734</v>
      </c>
      <c r="H20" s="71">
        <v>1346</v>
      </c>
      <c r="I20" s="71">
        <v>0</v>
      </c>
      <c r="J20" s="71">
        <v>887</v>
      </c>
      <c r="K20" s="71">
        <v>4876</v>
      </c>
      <c r="L20" s="64">
        <f>IFERROR(F20/G20-1,"n/a")</f>
        <v>1.1257635401113073</v>
      </c>
      <c r="M20" s="64">
        <f>IFERROR(F20/H20-1,"n/a")</f>
        <v>22.269687964338782</v>
      </c>
      <c r="N20" s="64" t="str">
        <f>IFERROR(F20/I20-1,"n/a")</f>
        <v>n/a</v>
      </c>
      <c r="O20" s="64">
        <f>IFERROR(F20/J20-1,"n/a")</f>
        <v>34.311161217587376</v>
      </c>
      <c r="P20" s="60">
        <f>IFERROR(F20/K20-1,"n/a")</f>
        <v>5.4235028712059066</v>
      </c>
      <c r="Q20" s="68">
        <v>39741</v>
      </c>
      <c r="R20" s="68">
        <v>20846</v>
      </c>
      <c r="S20" s="68">
        <v>3085</v>
      </c>
      <c r="T20" s="68">
        <v>0</v>
      </c>
      <c r="U20" s="68">
        <v>1753</v>
      </c>
      <c r="V20" s="68">
        <v>6484</v>
      </c>
      <c r="W20" s="64">
        <f>IFERROR(Q20/R20-1,"n/a")</f>
        <v>0.90640890338674085</v>
      </c>
      <c r="X20" s="64">
        <f>IFERROR(Q20/S20-1,"n/a")</f>
        <v>11.882009724473258</v>
      </c>
      <c r="Y20" s="64" t="str">
        <f>IFERROR(Q20/T20-1,"n/a")</f>
        <v>n/a</v>
      </c>
      <c r="Z20" s="64">
        <f>IFERROR(Q20/U20-1,"n/a")</f>
        <v>21.670279520821449</v>
      </c>
      <c r="AA20" s="60">
        <f>IFERROR(Q20/V20-1,"n/a")</f>
        <v>5.1290869833436155</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87</v>
      </c>
      <c r="G22" s="71">
        <v>108</v>
      </c>
      <c r="H22" s="71">
        <v>24</v>
      </c>
      <c r="I22" s="71">
        <v>0</v>
      </c>
      <c r="J22" s="71">
        <v>10</v>
      </c>
      <c r="K22" s="71">
        <v>44</v>
      </c>
      <c r="L22" s="64">
        <f>IFERROR(F22/G22-1,"n/a")</f>
        <v>-0.19444444444444442</v>
      </c>
      <c r="M22" s="64">
        <f>IFERROR(F22/H22-1,"n/a")</f>
        <v>2.625</v>
      </c>
      <c r="N22" s="64" t="str">
        <f>IFERROR(F22/I22-1,"n/a")</f>
        <v>n/a</v>
      </c>
      <c r="O22" s="64">
        <f>IFERROR(F22/J22-1,"n/a")</f>
        <v>7.6999999999999993</v>
      </c>
      <c r="P22" s="60">
        <f>IFERROR(F22/K22-1,"n/a")</f>
        <v>0.97727272727272729</v>
      </c>
      <c r="Q22" s="68">
        <v>259</v>
      </c>
      <c r="R22" s="68">
        <v>287</v>
      </c>
      <c r="S22" s="68">
        <v>53</v>
      </c>
      <c r="T22" s="68">
        <v>0</v>
      </c>
      <c r="U22" s="68">
        <v>43</v>
      </c>
      <c r="V22" s="68">
        <v>89</v>
      </c>
      <c r="W22" s="64">
        <f>IFERROR(Q22/R22-1,"n/a")</f>
        <v>-9.7560975609756073E-2</v>
      </c>
      <c r="X22" s="64">
        <f>IFERROR(Q22/S22-1,"n/a")</f>
        <v>3.8867924528301883</v>
      </c>
      <c r="Y22" s="64" t="str">
        <f>IFERROR(Q22/T22-1,"n/a")</f>
        <v>n/a</v>
      </c>
      <c r="Z22" s="64">
        <f>IFERROR(Q22/U22-1,"n/a")</f>
        <v>5.0232558139534884</v>
      </c>
      <c r="AA22" s="60">
        <f>IFERROR(Q22/V22-1,"n/a")</f>
        <v>1.9101123595505616</v>
      </c>
      <c r="AB22" s="68">
        <v>1500</v>
      </c>
      <c r="AC22" s="68">
        <v>895</v>
      </c>
      <c r="AD22" s="68">
        <v>283</v>
      </c>
      <c r="AE22" s="68">
        <v>43</v>
      </c>
      <c r="AF22" s="136">
        <v>827</v>
      </c>
      <c r="AG22" s="123"/>
      <c r="AH22" s="123"/>
    </row>
    <row r="23" spans="1:34" s="124" customFormat="1" ht="10.8">
      <c r="A23" s="123"/>
      <c r="B23" s="128"/>
      <c r="C23" s="33"/>
      <c r="D23" s="26" t="s">
        <v>11</v>
      </c>
      <c r="E23" s="32"/>
      <c r="F23" s="71">
        <v>316617</v>
      </c>
      <c r="G23" s="71">
        <v>297870</v>
      </c>
      <c r="H23" s="71">
        <v>32594</v>
      </c>
      <c r="I23" s="71">
        <v>0</v>
      </c>
      <c r="J23" s="71">
        <v>28535</v>
      </c>
      <c r="K23" s="71">
        <v>117674</v>
      </c>
      <c r="L23" s="64">
        <f>IFERROR(F23/G23-1,"n/a")</f>
        <v>6.2936851646691494E-2</v>
      </c>
      <c r="M23" s="64">
        <f>IFERROR(F23/H23-1,"n/a")</f>
        <v>8.7139657605694296</v>
      </c>
      <c r="N23" s="64" t="str">
        <f>IFERROR(F23/I23-1,"n/a")</f>
        <v>n/a</v>
      </c>
      <c r="O23" s="64">
        <f>IFERROR(F23/J23-1,"n/a")</f>
        <v>10.095742071140704</v>
      </c>
      <c r="P23" s="60">
        <f>IFERROR(F23/K23-1,"n/a")</f>
        <v>1.690628346108741</v>
      </c>
      <c r="Q23" s="68">
        <v>913055</v>
      </c>
      <c r="R23" s="68">
        <v>836274</v>
      </c>
      <c r="S23" s="68">
        <v>68454</v>
      </c>
      <c r="T23" s="68">
        <v>0</v>
      </c>
      <c r="U23" s="68">
        <v>140552</v>
      </c>
      <c r="V23" s="68">
        <v>251900</v>
      </c>
      <c r="W23" s="64">
        <f>IFERROR(Q23/R23-1,"n/a")</f>
        <v>9.1813209546153463E-2</v>
      </c>
      <c r="X23" s="64">
        <f>IFERROR(Q23/S23-1,"n/a")</f>
        <v>12.338227130627867</v>
      </c>
      <c r="Y23" s="64" t="str">
        <f>IFERROR(Q23/T23-1,"n/a")</f>
        <v>n/a</v>
      </c>
      <c r="Z23" s="64">
        <f>IFERROR(Q23/U23-1,"n/a")</f>
        <v>5.4962078092094027</v>
      </c>
      <c r="AA23" s="60">
        <f>IFERROR(Q23/V23-1,"n/a")</f>
        <v>2.6246724890829696</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v>0</v>
      </c>
      <c r="R25" s="68">
        <v>0</v>
      </c>
      <c r="S25" s="68">
        <v>0</v>
      </c>
      <c r="T25" s="68">
        <v>0</v>
      </c>
      <c r="U25" s="68">
        <v>0</v>
      </c>
      <c r="V25" s="68">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v>0</v>
      </c>
      <c r="R26" s="68">
        <v>0</v>
      </c>
      <c r="S26" s="68">
        <v>0</v>
      </c>
      <c r="T26" s="68">
        <v>0</v>
      </c>
      <c r="U26" s="68">
        <v>0</v>
      </c>
      <c r="V26" s="68">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407</v>
      </c>
      <c r="G27" s="75">
        <f t="shared" si="0"/>
        <v>322</v>
      </c>
      <c r="H27" s="75">
        <f t="shared" si="0"/>
        <v>260</v>
      </c>
      <c r="I27" s="75">
        <f t="shared" si="0"/>
        <v>5</v>
      </c>
      <c r="J27" s="75">
        <f t="shared" si="0"/>
        <v>160</v>
      </c>
      <c r="K27" s="75">
        <f t="shared" si="0"/>
        <v>229</v>
      </c>
      <c r="L27" s="66">
        <f>IFERROR(F27/G27-1,"n/a")</f>
        <v>0.2639751552795031</v>
      </c>
      <c r="M27" s="66">
        <f>IFERROR(F27/H27-1,"n/a")</f>
        <v>0.56538461538461537</v>
      </c>
      <c r="N27" s="66">
        <f>IFERROR(F27/I27-1,"n/a")</f>
        <v>80.400000000000006</v>
      </c>
      <c r="O27" s="66">
        <f>IFERROR(F27/J27-1,"n/a")</f>
        <v>1.5437500000000002</v>
      </c>
      <c r="P27" s="62">
        <f>IFERROR(F27/K27-1,"n/a")</f>
        <v>0.77729257641921401</v>
      </c>
      <c r="Q27" s="75">
        <f t="shared" ref="Q27:V28" si="1">Q13+Q16+Q19+Q22+Q25</f>
        <v>1025</v>
      </c>
      <c r="R27" s="75">
        <f t="shared" si="1"/>
        <v>867</v>
      </c>
      <c r="S27" s="75">
        <f t="shared" si="1"/>
        <v>631</v>
      </c>
      <c r="T27" s="75">
        <f t="shared" si="1"/>
        <v>12</v>
      </c>
      <c r="U27" s="75">
        <f t="shared" si="1"/>
        <v>565</v>
      </c>
      <c r="V27" s="75">
        <f t="shared" si="1"/>
        <v>634</v>
      </c>
      <c r="W27" s="66">
        <f>IFERROR(Q27/R27-1,"n/a")</f>
        <v>0.18223760092272201</v>
      </c>
      <c r="X27" s="66">
        <f>IFERROR(Q27/S27-1,"n/a")</f>
        <v>0.62440570522979399</v>
      </c>
      <c r="Y27" s="66">
        <f>IFERROR(Q27/T27-1,"n/a")</f>
        <v>84.416666666666671</v>
      </c>
      <c r="Z27" s="66">
        <f>IFERROR(Q27/U27-1,"n/a")</f>
        <v>0.81415929203539816</v>
      </c>
      <c r="AA27" s="62">
        <f>IFERROR(Q27/V27-1,"n/a")</f>
        <v>0.61671924290220814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1256379</v>
      </c>
      <c r="G28" s="76">
        <f t="shared" si="0"/>
        <v>921313</v>
      </c>
      <c r="H28" s="76">
        <f t="shared" si="0"/>
        <v>406818</v>
      </c>
      <c r="I28" s="76">
        <f t="shared" si="0"/>
        <v>4146</v>
      </c>
      <c r="J28" s="76">
        <f t="shared" si="0"/>
        <v>226273</v>
      </c>
      <c r="K28" s="76">
        <f t="shared" si="0"/>
        <v>655947</v>
      </c>
      <c r="L28" s="67">
        <f>IFERROR(F28/G28-1,"n/a")</f>
        <v>0.36368313483039971</v>
      </c>
      <c r="M28" s="67">
        <f>IFERROR(F28/H28-1,"n/a")</f>
        <v>2.0883073020367831</v>
      </c>
      <c r="N28" s="67">
        <f>IFERROR(F28/I28-1,"n/a")</f>
        <v>302.03400868306801</v>
      </c>
      <c r="O28" s="67">
        <f>IFERROR(F28/J28-1,"n/a")</f>
        <v>4.5524919013757721</v>
      </c>
      <c r="P28" s="63">
        <f>IFERROR(F28/K28-1,"n/a")</f>
        <v>0.91536663785336314</v>
      </c>
      <c r="Q28" s="76">
        <f t="shared" si="1"/>
        <v>3231910</v>
      </c>
      <c r="R28" s="76">
        <f t="shared" si="1"/>
        <v>2478359</v>
      </c>
      <c r="S28" s="76">
        <f t="shared" si="1"/>
        <v>867705</v>
      </c>
      <c r="T28" s="76">
        <f t="shared" si="1"/>
        <v>10103</v>
      </c>
      <c r="U28" s="76">
        <f t="shared" si="1"/>
        <v>1276302</v>
      </c>
      <c r="V28" s="76">
        <f t="shared" si="1"/>
        <v>1789862</v>
      </c>
      <c r="W28" s="67">
        <f>IFERROR(Q28/R28-1,"n/a")</f>
        <v>0.30405239918833393</v>
      </c>
      <c r="X28" s="67">
        <f>IFERROR(Q28/S28-1,"n/a")</f>
        <v>2.7246644885070386</v>
      </c>
      <c r="Y28" s="67">
        <f>IFERROR(Q28/T28-1,"n/a")</f>
        <v>318.89607047411658</v>
      </c>
      <c r="Z28" s="67">
        <f>IFERROR(Q28/U28-1,"n/a")</f>
        <v>1.5322455030235789</v>
      </c>
      <c r="AA28" s="63">
        <f>IFERROR(Q28/V28-1,"n/a")</f>
        <v>0.80567552135304288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March</v>
      </c>
      <c r="G33" s="158"/>
      <c r="H33" s="158"/>
      <c r="I33" s="158"/>
      <c r="J33" s="158"/>
      <c r="K33" s="158"/>
      <c r="L33" s="158"/>
      <c r="M33" s="158"/>
      <c r="N33" s="158"/>
      <c r="O33" s="158"/>
      <c r="P33" s="159"/>
      <c r="Q33" s="161" t="str">
        <f>"April to "&amp;D4&amp;" (YTD)"</f>
        <v>April to March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282</v>
      </c>
      <c r="G37" s="74">
        <f t="shared" si="3"/>
        <v>181</v>
      </c>
      <c r="H37" s="74">
        <f t="shared" si="3"/>
        <v>204</v>
      </c>
      <c r="I37" s="74">
        <f t="shared" si="3"/>
        <v>0</v>
      </c>
      <c r="J37" s="74">
        <f t="shared" si="3"/>
        <v>147</v>
      </c>
      <c r="K37" s="74">
        <f t="shared" si="3"/>
        <v>170</v>
      </c>
      <c r="L37" s="64">
        <f>IFERROR(F37/G37-1,"n/a")</f>
        <v>0.55801104972375692</v>
      </c>
      <c r="M37" s="64">
        <f>IFERROR(F37/H37-1,"n/a")</f>
        <v>0.38235294117647056</v>
      </c>
      <c r="N37" s="64" t="str">
        <f>IFERROR(F37/I37-1,"n/a")</f>
        <v>n/a</v>
      </c>
      <c r="O37" s="64">
        <f>IFERROR(F37/J37-1,"n/a")</f>
        <v>0.91836734693877542</v>
      </c>
      <c r="P37" s="60">
        <f>IFERROR(F37/K37-1,"n/a")</f>
        <v>0.65882352941176481</v>
      </c>
      <c r="Q37" s="64"/>
      <c r="R37" s="74">
        <v>1630</v>
      </c>
      <c r="S37" s="74">
        <v>1492</v>
      </c>
      <c r="T37" s="74">
        <v>515</v>
      </c>
      <c r="U37" s="74">
        <v>551</v>
      </c>
      <c r="V37" s="74">
        <v>1584</v>
      </c>
      <c r="W37" s="64"/>
      <c r="X37" s="120">
        <f>IFERROR(R37/S37-1,"n/a")</f>
        <v>9.2493297587131318E-2</v>
      </c>
      <c r="Y37" s="120">
        <f>IFERROR(R37/T37-1,"n/a")</f>
        <v>2.1650485436893203</v>
      </c>
      <c r="Z37" s="120">
        <f>IFERROR(R37/U37-1,"n/a")</f>
        <v>1.958257713248639</v>
      </c>
      <c r="AA37" s="121">
        <f>IFERROR(R37/V37-1,"n/a")</f>
        <v>2.9040404040403978E-2</v>
      </c>
      <c r="AB37" s="150"/>
      <c r="AC37" s="89">
        <v>1486</v>
      </c>
      <c r="AD37" s="89">
        <v>1052</v>
      </c>
      <c r="AE37" s="70">
        <v>551</v>
      </c>
      <c r="AF37" s="78">
        <v>1584</v>
      </c>
      <c r="AH37" s="123"/>
    </row>
    <row r="38" spans="1:34" s="124" customFormat="1" ht="10.199999999999999">
      <c r="A38" s="123"/>
      <c r="B38" s="123"/>
      <c r="C38" s="33"/>
      <c r="D38" s="26" t="s">
        <v>11</v>
      </c>
      <c r="E38" s="32"/>
      <c r="F38" s="74">
        <f t="shared" si="3"/>
        <v>854103</v>
      </c>
      <c r="G38" s="74">
        <f t="shared" si="3"/>
        <v>565574</v>
      </c>
      <c r="H38" s="74">
        <f t="shared" si="3"/>
        <v>344501</v>
      </c>
      <c r="I38" s="74">
        <f t="shared" si="3"/>
        <v>0</v>
      </c>
      <c r="J38" s="74">
        <f t="shared" si="3"/>
        <v>196286</v>
      </c>
      <c r="K38" s="74">
        <f t="shared" si="3"/>
        <v>500596</v>
      </c>
      <c r="L38" s="64">
        <f>IFERROR(F38/G38-1,"n/a")</f>
        <v>0.51015251761926828</v>
      </c>
      <c r="M38" s="64">
        <f>IFERROR(F38/H38-1,"n/a")</f>
        <v>1.4792467946392027</v>
      </c>
      <c r="N38" s="64" t="str">
        <f>IFERROR(F38/I38-1,"n/a")</f>
        <v>n/a</v>
      </c>
      <c r="O38" s="64">
        <f>IFERROR(F38/J38-1,"n/a")</f>
        <v>3.3513189937132548</v>
      </c>
      <c r="P38" s="60">
        <f>IFERROR(F38/K38-1,"n/a")</f>
        <v>0.70617224268671741</v>
      </c>
      <c r="Q38" s="64"/>
      <c r="R38" s="74">
        <v>5232537</v>
      </c>
      <c r="S38" s="74">
        <v>3575706</v>
      </c>
      <c r="T38" s="74">
        <v>763201</v>
      </c>
      <c r="U38" s="74">
        <v>1092884</v>
      </c>
      <c r="V38" s="74">
        <v>4571076</v>
      </c>
      <c r="W38" s="64"/>
      <c r="X38" s="120">
        <f>IFERROR(R38/S38-1,"n/a")</f>
        <v>0.46335772571906086</v>
      </c>
      <c r="Y38" s="120">
        <f>IFERROR(R38/T38-1,"n/a")</f>
        <v>5.8560405450202504</v>
      </c>
      <c r="Z38" s="120">
        <f>IFERROR(R38/U38-1,"n/a")</f>
        <v>3.7878246913670619</v>
      </c>
      <c r="AA38" s="121">
        <f>IFERROR(R38/V38-1,"n/a")</f>
        <v>0.14470575418129128</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17</v>
      </c>
      <c r="G40" s="74">
        <f t="shared" si="4"/>
        <v>16</v>
      </c>
      <c r="H40" s="74">
        <f t="shared" si="4"/>
        <v>26</v>
      </c>
      <c r="I40" s="74">
        <f t="shared" si="4"/>
        <v>5</v>
      </c>
      <c r="J40" s="74">
        <f t="shared" si="4"/>
        <v>1</v>
      </c>
      <c r="K40" s="74">
        <f t="shared" si="4"/>
        <v>10</v>
      </c>
      <c r="L40" s="64">
        <f>IFERROR(F40/G40-1,"n/a")</f>
        <v>6.25E-2</v>
      </c>
      <c r="M40" s="64">
        <f>IFERROR(F40/H40-1,"n/a")</f>
        <v>-0.34615384615384615</v>
      </c>
      <c r="N40" s="64">
        <f>IFERROR(F40/I40-1,"n/a")</f>
        <v>2.4</v>
      </c>
      <c r="O40" s="64">
        <f>IFERROR(F40/J40-1,"n/a")</f>
        <v>16</v>
      </c>
      <c r="P40" s="60">
        <f>IFERROR(F40/K40-1,"n/a")</f>
        <v>0.7</v>
      </c>
      <c r="Q40" s="64"/>
      <c r="R40" s="74">
        <v>573</v>
      </c>
      <c r="S40" s="74">
        <v>554</v>
      </c>
      <c r="T40" s="74">
        <v>204</v>
      </c>
      <c r="U40" s="74">
        <v>54</v>
      </c>
      <c r="V40" s="74">
        <v>593</v>
      </c>
      <c r="W40" s="64"/>
      <c r="X40" s="120">
        <f>IFERROR(R40/S40-1,"n/a")</f>
        <v>3.4296028880866469E-2</v>
      </c>
      <c r="Y40" s="120">
        <f>IFERROR(R40/T40-1,"n/a")</f>
        <v>1.8088235294117645</v>
      </c>
      <c r="Z40" s="120">
        <f>IFERROR(R40/U40-1,"n/a")</f>
        <v>9.6111111111111107</v>
      </c>
      <c r="AA40" s="121">
        <f>IFERROR(R40/V40-1,"n/a")</f>
        <v>-3.3726812816188834E-2</v>
      </c>
      <c r="AB40" s="150"/>
      <c r="AC40" s="89">
        <v>563</v>
      </c>
      <c r="AD40" s="89">
        <v>226</v>
      </c>
      <c r="AE40" s="70">
        <v>66</v>
      </c>
      <c r="AF40" s="78">
        <v>573</v>
      </c>
      <c r="AH40" s="123"/>
    </row>
    <row r="41" spans="1:34" s="124" customFormat="1" ht="10.199999999999999">
      <c r="A41" s="123"/>
      <c r="B41" s="123"/>
      <c r="C41" s="33"/>
      <c r="D41" s="26" t="s">
        <v>11</v>
      </c>
      <c r="E41" s="32"/>
      <c r="F41" s="74">
        <f t="shared" si="4"/>
        <v>54338</v>
      </c>
      <c r="G41" s="74">
        <f t="shared" si="4"/>
        <v>43135</v>
      </c>
      <c r="H41" s="74">
        <f t="shared" si="4"/>
        <v>28377</v>
      </c>
      <c r="I41" s="74">
        <f t="shared" si="4"/>
        <v>4146</v>
      </c>
      <c r="J41" s="74">
        <f t="shared" si="4"/>
        <v>565</v>
      </c>
      <c r="K41" s="74">
        <f t="shared" si="4"/>
        <v>32801</v>
      </c>
      <c r="L41" s="64">
        <f>IFERROR(F41/G41-1,"n/a")</f>
        <v>0.2597194853367335</v>
      </c>
      <c r="M41" s="64">
        <f>IFERROR(F41/H41-1,"n/a")</f>
        <v>0.91486062656376643</v>
      </c>
      <c r="N41" s="64">
        <f>IFERROR(F41/I41-1,"n/a")</f>
        <v>12.10612638687892</v>
      </c>
      <c r="O41" s="64">
        <f>IFERROR(F41/J41-1,"n/a")</f>
        <v>95.173451327433625</v>
      </c>
      <c r="P41" s="60">
        <f>IFERROR(F41/K41-1,"n/a")</f>
        <v>0.6565958354928203</v>
      </c>
      <c r="Q41" s="64"/>
      <c r="R41" s="74">
        <v>1660685</v>
      </c>
      <c r="S41" s="74">
        <v>926352</v>
      </c>
      <c r="T41" s="74">
        <v>302535</v>
      </c>
      <c r="U41" s="74">
        <v>70675</v>
      </c>
      <c r="V41" s="74">
        <v>1398533</v>
      </c>
      <c r="W41" s="64"/>
      <c r="X41" s="120">
        <f>IFERROR(R41/S41-1,"n/a")</f>
        <v>0.79271486432803084</v>
      </c>
      <c r="Y41" s="120">
        <f>IFERROR(R41/T41-1,"n/a")</f>
        <v>4.4892326507676801</v>
      </c>
      <c r="Z41" s="120">
        <f>IFERROR(R41/U41-1,"n/a")</f>
        <v>22.497488503714184</v>
      </c>
      <c r="AA41" s="121">
        <f>IFERROR(R41/V41-1,"n/a")</f>
        <v>0.18744784713696427</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21</v>
      </c>
      <c r="G43" s="74">
        <f t="shared" si="5"/>
        <v>17</v>
      </c>
      <c r="H43" s="74">
        <f t="shared" si="5"/>
        <v>6</v>
      </c>
      <c r="I43" s="74">
        <f t="shared" si="5"/>
        <v>0</v>
      </c>
      <c r="J43" s="74">
        <f t="shared" si="5"/>
        <v>2</v>
      </c>
      <c r="K43" s="74">
        <f t="shared" si="5"/>
        <v>5</v>
      </c>
      <c r="L43" s="64">
        <f>IFERROR(F43/G43-1,"n/a")</f>
        <v>0.23529411764705888</v>
      </c>
      <c r="M43" s="64">
        <f>IFERROR(F43/H43-1,"n/a")</f>
        <v>2.5</v>
      </c>
      <c r="N43" s="64" t="str">
        <f>IFERROR(F43/I43-1,"n/a")</f>
        <v>n/a</v>
      </c>
      <c r="O43" s="64">
        <f>IFERROR(F43/J43-1,"n/a")</f>
        <v>9.5</v>
      </c>
      <c r="P43" s="60">
        <f>IFERROR(F43/K43-1,"n/a")</f>
        <v>3.2</v>
      </c>
      <c r="Q43" s="64"/>
      <c r="R43" s="74">
        <v>708</v>
      </c>
      <c r="S43" s="74">
        <v>658</v>
      </c>
      <c r="T43" s="74">
        <v>47</v>
      </c>
      <c r="U43" s="74">
        <v>10</v>
      </c>
      <c r="V43" s="74">
        <v>290</v>
      </c>
      <c r="W43" s="64"/>
      <c r="X43" s="120">
        <f>IFERROR(R43/S43-1,"n/a")</f>
        <v>7.5987841945288848E-2</v>
      </c>
      <c r="Y43" s="120">
        <f>IFERROR(R43/T43-1,"n/a")</f>
        <v>14.063829787234043</v>
      </c>
      <c r="Z43" s="120">
        <f>IFERROR(R43/U43-1,"n/a")</f>
        <v>69.8</v>
      </c>
      <c r="AA43" s="121">
        <f>IFERROR(R43/V43-1,"n/a")</f>
        <v>1.4413793103448276</v>
      </c>
      <c r="AB43" s="150"/>
      <c r="AC43" s="89">
        <v>669</v>
      </c>
      <c r="AD43" s="89">
        <v>59</v>
      </c>
      <c r="AE43" s="70">
        <v>9</v>
      </c>
      <c r="AF43" s="78">
        <v>287</v>
      </c>
      <c r="AH43" s="123"/>
    </row>
    <row r="44" spans="1:34" s="124" customFormat="1" ht="10.199999999999999">
      <c r="A44" s="123"/>
      <c r="B44" s="123"/>
      <c r="C44" s="33"/>
      <c r="D44" s="26" t="s">
        <v>11</v>
      </c>
      <c r="E44" s="32"/>
      <c r="F44" s="74">
        <f t="shared" si="5"/>
        <v>31321</v>
      </c>
      <c r="G44" s="74">
        <f t="shared" si="5"/>
        <v>14734</v>
      </c>
      <c r="H44" s="74">
        <f t="shared" si="5"/>
        <v>1346</v>
      </c>
      <c r="I44" s="74">
        <f t="shared" si="5"/>
        <v>0</v>
      </c>
      <c r="J44" s="74">
        <f t="shared" si="5"/>
        <v>887</v>
      </c>
      <c r="K44" s="74">
        <f t="shared" si="5"/>
        <v>4876</v>
      </c>
      <c r="L44" s="64">
        <f>IFERROR(F44/G44-1,"n/a")</f>
        <v>1.1257635401113073</v>
      </c>
      <c r="M44" s="64">
        <f>IFERROR(F44/H44-1,"n/a")</f>
        <v>22.269687964338782</v>
      </c>
      <c r="N44" s="64" t="str">
        <f>IFERROR(F44/I44-1,"n/a")</f>
        <v>n/a</v>
      </c>
      <c r="O44" s="64">
        <f>IFERROR(F44/J44-1,"n/a")</f>
        <v>34.311161217587376</v>
      </c>
      <c r="P44" s="60">
        <f>IFERROR(F44/K44-1,"n/a")</f>
        <v>5.4235028712059066</v>
      </c>
      <c r="Q44" s="64"/>
      <c r="R44" s="74">
        <v>1277526</v>
      </c>
      <c r="S44" s="74">
        <v>887495</v>
      </c>
      <c r="T44" s="74">
        <v>17541</v>
      </c>
      <c r="U44" s="74">
        <v>10047</v>
      </c>
      <c r="V44" s="74">
        <v>585930</v>
      </c>
      <c r="W44" s="64"/>
      <c r="X44" s="120">
        <f>IFERROR(R44/S44-1,"n/a")</f>
        <v>0.43947402520577583</v>
      </c>
      <c r="Y44" s="120">
        <f>IFERROR(R44/T44-1,"n/a")</f>
        <v>71.830853429108942</v>
      </c>
      <c r="Z44" s="120">
        <f>IFERROR(R44/U44-1,"n/a")</f>
        <v>126.15497163332338</v>
      </c>
      <c r="AA44" s="121">
        <f>IFERROR(R44/V44-1,"n/a")</f>
        <v>1.1803389483385387</v>
      </c>
      <c r="AB44" s="150"/>
      <c r="AC44" s="82">
        <f>709768+195488</f>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87</v>
      </c>
      <c r="G46" s="74">
        <f t="shared" si="6"/>
        <v>108</v>
      </c>
      <c r="H46" s="74">
        <f t="shared" si="6"/>
        <v>24</v>
      </c>
      <c r="I46" s="74">
        <f t="shared" si="6"/>
        <v>0</v>
      </c>
      <c r="J46" s="74">
        <f t="shared" si="6"/>
        <v>10</v>
      </c>
      <c r="K46" s="74">
        <f t="shared" si="6"/>
        <v>44</v>
      </c>
      <c r="L46" s="64">
        <f>IFERROR(F46/G46-1,"n/a")</f>
        <v>-0.19444444444444442</v>
      </c>
      <c r="M46" s="64">
        <f>IFERROR(F46/H46-1,"n/a")</f>
        <v>2.625</v>
      </c>
      <c r="N46" s="64" t="str">
        <f>IFERROR(F46/I46-1,"n/a")</f>
        <v>n/a</v>
      </c>
      <c r="O46" s="64">
        <f>IFERROR(F46/J46-1,"n/a")</f>
        <v>7.6999999999999993</v>
      </c>
      <c r="P46" s="60">
        <f>IFERROR(F46/K46-1,"n/a")</f>
        <v>0.97727272727272729</v>
      </c>
      <c r="Q46" s="64"/>
      <c r="R46" s="74">
        <v>1499</v>
      </c>
      <c r="S46" s="74">
        <v>890</v>
      </c>
      <c r="T46" s="74">
        <v>283</v>
      </c>
      <c r="U46" s="74">
        <v>43</v>
      </c>
      <c r="V46" s="74">
        <v>827</v>
      </c>
      <c r="W46" s="64"/>
      <c r="X46" s="120">
        <f>IFERROR(R46/S46-1,"n/a")</f>
        <v>0.68426966292134828</v>
      </c>
      <c r="Y46" s="120">
        <f>IFERROR(R46/T46-1,"n/a")</f>
        <v>4.2968197879858661</v>
      </c>
      <c r="Z46" s="120">
        <f>IFERROR(R46/U46-1,"n/a")</f>
        <v>33.860465116279073</v>
      </c>
      <c r="AA46" s="121">
        <f>IFERROR(R46/V46-1,"n/a")</f>
        <v>0.81257557436517525</v>
      </c>
      <c r="AB46" s="150"/>
      <c r="AC46" s="89">
        <v>1129</v>
      </c>
      <c r="AD46" s="89">
        <v>336</v>
      </c>
      <c r="AE46" s="84">
        <v>43</v>
      </c>
      <c r="AF46" s="78">
        <v>781</v>
      </c>
      <c r="AH46" s="123"/>
    </row>
    <row r="47" spans="1:34" s="124" customFormat="1" ht="10.199999999999999">
      <c r="A47" s="123"/>
      <c r="B47" s="123"/>
      <c r="C47" s="33"/>
      <c r="D47" s="26" t="s">
        <v>11</v>
      </c>
      <c r="E47" s="32"/>
      <c r="F47" s="74">
        <f t="shared" si="6"/>
        <v>316617</v>
      </c>
      <c r="G47" s="74">
        <f t="shared" si="6"/>
        <v>297870</v>
      </c>
      <c r="H47" s="74">
        <f t="shared" si="6"/>
        <v>32594</v>
      </c>
      <c r="I47" s="74">
        <f t="shared" si="6"/>
        <v>0</v>
      </c>
      <c r="J47" s="74">
        <f t="shared" si="6"/>
        <v>28535</v>
      </c>
      <c r="K47" s="74">
        <f t="shared" si="6"/>
        <v>117674</v>
      </c>
      <c r="L47" s="64">
        <f>IFERROR(F47/G47-1,"n/a")</f>
        <v>6.2936851646691494E-2</v>
      </c>
      <c r="M47" s="64">
        <f>IFERROR(F47/H47-1,"n/a")</f>
        <v>8.7139657605694296</v>
      </c>
      <c r="N47" s="64" t="str">
        <f>IFERROR(F47/I47-1,"n/a")</f>
        <v>n/a</v>
      </c>
      <c r="O47" s="64">
        <f>IFERROR(F47/J47-1,"n/a")</f>
        <v>10.095742071140704</v>
      </c>
      <c r="P47" s="60">
        <f>IFERROR(F47/K47-1,"n/a")</f>
        <v>1.690628346108741</v>
      </c>
      <c r="Q47" s="64"/>
      <c r="R47" s="74">
        <v>4440466</v>
      </c>
      <c r="S47" s="74">
        <v>2157691</v>
      </c>
      <c r="T47" s="74">
        <v>465109</v>
      </c>
      <c r="U47" s="74">
        <v>140552</v>
      </c>
      <c r="V47" s="74">
        <v>2552942</v>
      </c>
      <c r="W47" s="64"/>
      <c r="X47" s="120">
        <f>IFERROR(R47/S47-1,"n/a")</f>
        <v>1.0579712294299788</v>
      </c>
      <c r="Y47" s="120">
        <f>IFERROR(R47/T47-1,"n/a")</f>
        <v>8.5471513129180465</v>
      </c>
      <c r="Z47" s="120">
        <f>IFERROR(R47/U47-1,"n/a")</f>
        <v>30.593047413057089</v>
      </c>
      <c r="AA47" s="121">
        <f>IFERROR(R47/V47-1,"n/a")</f>
        <v>0.739352480393209</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v>21</v>
      </c>
      <c r="S49" s="74">
        <v>9</v>
      </c>
      <c r="T49" s="74">
        <v>0</v>
      </c>
      <c r="U49" s="74">
        <v>0</v>
      </c>
      <c r="V49" s="74">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v>38626</v>
      </c>
      <c r="S50" s="74">
        <v>15637</v>
      </c>
      <c r="T50" s="74">
        <v>0</v>
      </c>
      <c r="U50" s="74">
        <v>0</v>
      </c>
      <c r="V50" s="74">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407</v>
      </c>
      <c r="G51" s="75">
        <f>G37+G40+G43+G46+G49</f>
        <v>322</v>
      </c>
      <c r="H51" s="75">
        <f t="shared" ref="H51:K52" si="8">H37+H40+H43+H46+H49</f>
        <v>260</v>
      </c>
      <c r="I51" s="75">
        <f t="shared" si="8"/>
        <v>5</v>
      </c>
      <c r="J51" s="75">
        <f t="shared" si="8"/>
        <v>160</v>
      </c>
      <c r="K51" s="75">
        <f t="shared" si="8"/>
        <v>229</v>
      </c>
      <c r="L51" s="66">
        <f>IFERROR(F51/G51-1,"n/a")</f>
        <v>0.2639751552795031</v>
      </c>
      <c r="M51" s="66">
        <f>IFERROR(F51/H51-1,"n/a")</f>
        <v>0.56538461538461537</v>
      </c>
      <c r="N51" s="66">
        <f>IFERROR(F51/I51-1,"n/a")</f>
        <v>80.400000000000006</v>
      </c>
      <c r="O51" s="66">
        <f>IFERROR(F51/J51-1,"n/a")</f>
        <v>1.5437500000000002</v>
      </c>
      <c r="P51" s="62">
        <f>IFERROR(F51/K51-1,"n/a")</f>
        <v>0.77729257641921401</v>
      </c>
      <c r="Q51" s="66"/>
      <c r="R51" s="75">
        <f t="shared" ref="R51:V52" si="9">R37+R40+R43+R46+R49</f>
        <v>4431</v>
      </c>
      <c r="S51" s="75">
        <f>S37+S40+S43+S46+S49</f>
        <v>3603</v>
      </c>
      <c r="T51" s="75">
        <f t="shared" si="9"/>
        <v>1049</v>
      </c>
      <c r="U51" s="75">
        <f t="shared" si="9"/>
        <v>658</v>
      </c>
      <c r="V51" s="75">
        <f t="shared" si="9"/>
        <v>3310</v>
      </c>
      <c r="W51" s="66"/>
      <c r="X51" s="66">
        <f>IFERROR(R51/S51-1,"n/a")</f>
        <v>0.22980849292256456</v>
      </c>
      <c r="Y51" s="66">
        <f>IFERROR(R51/T51-1,"n/a")</f>
        <v>3.2240228789323169</v>
      </c>
      <c r="Z51" s="66">
        <f t="shared" ref="Z51:Z52" si="10">IFERROR(R51/U51-1,"n/a")</f>
        <v>5.7340425531914896</v>
      </c>
      <c r="AA51" s="62">
        <f>IFERROR(R51/V51-1,"n/a")</f>
        <v>0.33867069486404833</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1256379</v>
      </c>
      <c r="G52" s="76">
        <f>G38+G41+G44+G47+G50</f>
        <v>921313</v>
      </c>
      <c r="H52" s="76">
        <f t="shared" si="8"/>
        <v>406818</v>
      </c>
      <c r="I52" s="76">
        <f t="shared" si="8"/>
        <v>4146</v>
      </c>
      <c r="J52" s="76">
        <f t="shared" si="8"/>
        <v>226273</v>
      </c>
      <c r="K52" s="76">
        <f t="shared" si="8"/>
        <v>655947</v>
      </c>
      <c r="L52" s="67">
        <f>IFERROR(F52/G52-1,"n/a")</f>
        <v>0.36368313483039971</v>
      </c>
      <c r="M52" s="67">
        <f>IFERROR(F52/H52-1,"n/a")</f>
        <v>2.0883073020367831</v>
      </c>
      <c r="N52" s="67">
        <f>IFERROR(F52/I52-1,"n/a")</f>
        <v>302.03400868306801</v>
      </c>
      <c r="O52" s="67">
        <f>IFERROR(F52/J52-1,"n/a")</f>
        <v>4.5524919013757721</v>
      </c>
      <c r="P52" s="63">
        <f>IFERROR(F52/K52-1,"n/a")</f>
        <v>0.91536663785336314</v>
      </c>
      <c r="Q52" s="67"/>
      <c r="R52" s="76">
        <f t="shared" si="9"/>
        <v>12649840</v>
      </c>
      <c r="S52" s="76">
        <f t="shared" si="9"/>
        <v>7562881</v>
      </c>
      <c r="T52" s="76">
        <f t="shared" si="9"/>
        <v>1548386</v>
      </c>
      <c r="U52" s="76">
        <f t="shared" si="9"/>
        <v>1314158</v>
      </c>
      <c r="V52" s="76">
        <f t="shared" si="9"/>
        <v>9128729</v>
      </c>
      <c r="W52" s="67"/>
      <c r="X52" s="67">
        <f>IFERROR(R52/S52-1,"n/a")</f>
        <v>0.67262184873727349</v>
      </c>
      <c r="Y52" s="118">
        <f>IFERROR(R52/T52-1,"n/a")</f>
        <v>7.1696941202000026</v>
      </c>
      <c r="Z52" s="118">
        <f t="shared" si="10"/>
        <v>8.6258136388470792</v>
      </c>
      <c r="AA52" s="119">
        <f>IFERROR(R52/V52-1,"n/a")</f>
        <v>0.38571755169859911</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Normal="100" workbookViewId="0">
      <selection activeCell="D4" sqref="D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39</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February</v>
      </c>
      <c r="G9" s="155"/>
      <c r="H9" s="155"/>
      <c r="I9" s="155"/>
      <c r="J9" s="155"/>
      <c r="K9" s="155"/>
      <c r="L9" s="155"/>
      <c r="M9" s="155"/>
      <c r="N9" s="155"/>
      <c r="O9" s="155"/>
      <c r="P9" s="156"/>
      <c r="Q9" s="157" t="str">
        <f>"January to "&amp; D4</f>
        <v>January to February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6">
        <v>1591</v>
      </c>
      <c r="AG13" s="123"/>
      <c r="AH13" s="123"/>
    </row>
    <row r="14" spans="1:34" s="124" customFormat="1" ht="10.8">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1296139</v>
      </c>
      <c r="R14" s="68">
        <f>'Jan-24'!R14+G14</f>
        <v>972610</v>
      </c>
      <c r="S14" s="68">
        <f>'Jan-24'!S14+H14</f>
        <v>415157</v>
      </c>
      <c r="T14" s="68">
        <f>'Jan-24'!T14+I14</f>
        <v>0</v>
      </c>
      <c r="U14" s="68">
        <f>'Jan-24'!U14+J14</f>
        <v>896598</v>
      </c>
      <c r="V14" s="68">
        <f>'Jan-24'!V14+K14</f>
        <v>950508</v>
      </c>
      <c r="W14" s="64">
        <f>IFERROR(Q14/R14-1,"n/a")</f>
        <v>0.33264000987034881</v>
      </c>
      <c r="X14" s="64">
        <f>IFERROR(Q14/S14-1,"n/a")</f>
        <v>2.1220453948747102</v>
      </c>
      <c r="Y14" s="64" t="str">
        <f>IFERROR(Q14/T14-1,"n/a")</f>
        <v>n/a</v>
      </c>
      <c r="Z14" s="64">
        <f>IFERROR(Q14/U14-1,"n/a")</f>
        <v>0.44561888382530412</v>
      </c>
      <c r="AA14" s="60">
        <f>IFERROR(Q14/V14-1,"n/a")</f>
        <v>0.36362766015646364</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19</v>
      </c>
      <c r="R16" s="68">
        <f>'Jan-24'!R16+G16</f>
        <v>11</v>
      </c>
      <c r="S16" s="68">
        <f>'Jan-24'!S16+H16</f>
        <v>10</v>
      </c>
      <c r="T16" s="68">
        <f>'Jan-24'!T16+I16</f>
        <v>7</v>
      </c>
      <c r="U16" s="68">
        <f>'Jan-24'!U16+J16</f>
        <v>9</v>
      </c>
      <c r="V16" s="68">
        <f>'Jan-24'!V16+K16</f>
        <v>13</v>
      </c>
      <c r="W16" s="64">
        <f>IFERROR(Q16/R16-1,"n/a")</f>
        <v>0.72727272727272729</v>
      </c>
      <c r="X16" s="64">
        <f>IFERROR(Q16/S16-1,"n/a")</f>
        <v>0.89999999999999991</v>
      </c>
      <c r="Y16" s="64">
        <f>IFERROR(Q16/T16-1,"n/a")</f>
        <v>1.7142857142857144</v>
      </c>
      <c r="Z16" s="64">
        <f>IFERROR(Q16/U16-1,"n/a")</f>
        <v>1.1111111111111112</v>
      </c>
      <c r="AA16" s="60">
        <f>IFERROR(Q16/V16-1,"n/a")</f>
        <v>0.46153846153846145</v>
      </c>
      <c r="AB16" s="68">
        <v>575</v>
      </c>
      <c r="AC16" s="68">
        <v>572</v>
      </c>
      <c r="AD16" s="68">
        <v>202</v>
      </c>
      <c r="AE16" s="68">
        <v>54</v>
      </c>
      <c r="AF16" s="136">
        <v>586</v>
      </c>
      <c r="AG16" s="123"/>
      <c r="AH16" s="123"/>
    </row>
    <row r="17" spans="1:34" s="124" customFormat="1" ht="10.8">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74534</v>
      </c>
      <c r="R17" s="68">
        <f>'Jan-24'!R17+G17</f>
        <v>39920</v>
      </c>
      <c r="S17" s="68">
        <f>'Jan-24'!S17+H17</f>
        <v>8131</v>
      </c>
      <c r="T17" s="68">
        <f>'Jan-24'!T17+I17</f>
        <v>5957</v>
      </c>
      <c r="U17" s="68">
        <f>'Jan-24'!U17+J17</f>
        <v>40548</v>
      </c>
      <c r="V17" s="68">
        <f>'Jan-24'!V17+K17</f>
        <v>47573</v>
      </c>
      <c r="W17" s="64">
        <f>IFERROR(Q17/R17-1,"n/a")</f>
        <v>0.86708416833667346</v>
      </c>
      <c r="X17" s="64">
        <f>IFERROR(Q17/S17-1,"n/a")</f>
        <v>8.1666461689829042</v>
      </c>
      <c r="Y17" s="64">
        <f>IFERROR(Q17/T17-1,"n/a")</f>
        <v>11.512002685915729</v>
      </c>
      <c r="Z17" s="64">
        <f>IFERROR(Q17/U17-1,"n/a")</f>
        <v>0.83816711058498572</v>
      </c>
      <c r="AA17" s="60">
        <f>IFERROR(Q17/V17-1,"n/a")</f>
        <v>0.56672902696907901</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6">
        <v>290</v>
      </c>
      <c r="AG19" s="123"/>
      <c r="AH19" s="123"/>
    </row>
    <row r="20" spans="1:34" s="124" customFormat="1" ht="10.8">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78</v>
      </c>
      <c r="G22" s="71">
        <v>73</v>
      </c>
      <c r="H22" s="71">
        <v>13</v>
      </c>
      <c r="I22" s="71">
        <v>0</v>
      </c>
      <c r="J22" s="71">
        <v>14</v>
      </c>
      <c r="K22" s="71">
        <v>21</v>
      </c>
      <c r="L22" s="64">
        <f>IFERROR(F22/G22-1,"n/a")</f>
        <v>6.8493150684931559E-2</v>
      </c>
      <c r="M22" s="64">
        <f>IFERROR(F22/H22-1,"n/a")</f>
        <v>5</v>
      </c>
      <c r="N22" s="64" t="str">
        <f>IFERROR(F22/I22-1,"n/a")</f>
        <v>n/a</v>
      </c>
      <c r="O22" s="64">
        <f>IFERROR(F22/J22-1,"n/a")</f>
        <v>4.5714285714285712</v>
      </c>
      <c r="P22" s="60">
        <f>IFERROR(F22/K22-1,"n/a")</f>
        <v>2.7142857142857144</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6">
        <v>827</v>
      </c>
      <c r="AG22" s="123"/>
      <c r="AH22" s="123"/>
    </row>
    <row r="23" spans="1:34" s="124" customFormat="1" ht="10.8">
      <c r="A23" s="123"/>
      <c r="B23" s="128"/>
      <c r="C23" s="33"/>
      <c r="D23" s="26" t="s">
        <v>11</v>
      </c>
      <c r="E23" s="32"/>
      <c r="F23" s="71">
        <v>288593</v>
      </c>
      <c r="G23" s="71">
        <v>247607</v>
      </c>
      <c r="H23" s="71">
        <v>14032</v>
      </c>
      <c r="I23" s="71">
        <v>0</v>
      </c>
      <c r="J23" s="71">
        <v>47023</v>
      </c>
      <c r="K23" s="71">
        <v>59703</v>
      </c>
      <c r="L23" s="64">
        <f>IFERROR(F23/G23-1,"n/a")</f>
        <v>0.1655284382105513</v>
      </c>
      <c r="M23" s="64">
        <f>IFERROR(F23/H23-1,"n/a")</f>
        <v>19.566775940706954</v>
      </c>
      <c r="N23" s="64" t="str">
        <f>IFERROR(F23/I23-1,"n/a")</f>
        <v>n/a</v>
      </c>
      <c r="O23" s="64">
        <f>IFERROR(F23/J23-1,"n/a")</f>
        <v>5.1372732492609998</v>
      </c>
      <c r="P23" s="60">
        <f>IFERROR(F23/K23-1,"n/a")</f>
        <v>3.8338106962799188</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314</v>
      </c>
      <c r="G27" s="75">
        <f t="shared" si="0"/>
        <v>242</v>
      </c>
      <c r="H27" s="75">
        <f t="shared" si="0"/>
        <v>185</v>
      </c>
      <c r="I27" s="75">
        <f t="shared" si="0"/>
        <v>5</v>
      </c>
      <c r="J27" s="75">
        <f t="shared" si="0"/>
        <v>193</v>
      </c>
      <c r="K27" s="75">
        <f t="shared" si="0"/>
        <v>187</v>
      </c>
      <c r="L27" s="66">
        <f>IFERROR(F27/G27-1,"n/a")</f>
        <v>0.29752066115702469</v>
      </c>
      <c r="M27" s="66">
        <f>IFERROR(F27/H27-1,"n/a")</f>
        <v>0.69729729729729728</v>
      </c>
      <c r="N27" s="66">
        <f>IFERROR(F27/I27-1,"n/a")</f>
        <v>61.8</v>
      </c>
      <c r="O27" s="66">
        <f>IFERROR(F27/J27-1,"n/a")</f>
        <v>0.62694300518134716</v>
      </c>
      <c r="P27" s="62">
        <f>IFERROR(F27/K27-1,"n/a")</f>
        <v>0.67914438502673802</v>
      </c>
      <c r="Q27" s="75">
        <f t="shared" ref="Q27:V28" si="1">Q13+Q16+Q19+Q22+Q25</f>
        <v>618</v>
      </c>
      <c r="R27" s="75">
        <f t="shared" si="1"/>
        <v>545</v>
      </c>
      <c r="S27" s="75">
        <f t="shared" si="1"/>
        <v>371</v>
      </c>
      <c r="T27" s="75">
        <f t="shared" si="1"/>
        <v>7</v>
      </c>
      <c r="U27" s="75">
        <f t="shared" si="1"/>
        <v>405</v>
      </c>
      <c r="V27" s="75">
        <f t="shared" si="1"/>
        <v>405</v>
      </c>
      <c r="W27" s="66">
        <f>IFERROR(Q27/R27-1,"n/a")</f>
        <v>0.13394495412844032</v>
      </c>
      <c r="X27" s="66">
        <f>IFERROR(Q27/S27-1,"n/a")</f>
        <v>0.66576819407008081</v>
      </c>
      <c r="Y27" s="66">
        <f>IFERROR(Q27/T27-1,"n/a")</f>
        <v>87.285714285714292</v>
      </c>
      <c r="Z27" s="66">
        <f>IFERROR(Q27/U27-1,"n/a")</f>
        <v>0.52592592592592591</v>
      </c>
      <c r="AA27" s="62">
        <f>IFERROR(Q27/V27-1,"n/a")</f>
        <v>0.52592592592592591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999968</v>
      </c>
      <c r="G28" s="76">
        <f t="shared" si="0"/>
        <v>723641</v>
      </c>
      <c r="H28" s="76">
        <f t="shared" si="0"/>
        <v>240931</v>
      </c>
      <c r="I28" s="76">
        <f t="shared" si="0"/>
        <v>4669</v>
      </c>
      <c r="J28" s="76">
        <f t="shared" si="0"/>
        <v>494991</v>
      </c>
      <c r="K28" s="76">
        <f t="shared" si="0"/>
        <v>513063</v>
      </c>
      <c r="L28" s="67">
        <f>IFERROR(F28/G28-1,"n/a")</f>
        <v>0.38185647303013504</v>
      </c>
      <c r="M28" s="67">
        <f>IFERROR(F28/H28-1,"n/a")</f>
        <v>3.1504331115547606</v>
      </c>
      <c r="N28" s="67">
        <f>IFERROR(F28/I28-1,"n/a")</f>
        <v>213.17177125722853</v>
      </c>
      <c r="O28" s="67">
        <f>IFERROR(F28/J28-1,"n/a")</f>
        <v>1.0201741041756316</v>
      </c>
      <c r="P28" s="63">
        <f>IFERROR(F28/K28-1,"n/a")</f>
        <v>0.94901600778072082</v>
      </c>
      <c r="Q28" s="76">
        <f t="shared" si="1"/>
        <v>1975531</v>
      </c>
      <c r="R28" s="76">
        <f t="shared" si="1"/>
        <v>1557046</v>
      </c>
      <c r="S28" s="76">
        <f t="shared" si="1"/>
        <v>460887</v>
      </c>
      <c r="T28" s="76">
        <f t="shared" si="1"/>
        <v>5957</v>
      </c>
      <c r="U28" s="76">
        <f t="shared" si="1"/>
        <v>1050029</v>
      </c>
      <c r="V28" s="76">
        <f t="shared" si="1"/>
        <v>1133915</v>
      </c>
      <c r="W28" s="67">
        <f>IFERROR(Q28/R28-1,"n/a")</f>
        <v>0.26876855275952027</v>
      </c>
      <c r="X28" s="67">
        <f>IFERROR(Q28/S28-1,"n/a")</f>
        <v>3.2863673742153718</v>
      </c>
      <c r="Y28" s="67">
        <f>IFERROR(Q28/T28-1,"n/a")</f>
        <v>330.63186167533996</v>
      </c>
      <c r="Z28" s="67">
        <f>IFERROR(Q28/U28-1,"n/a")</f>
        <v>0.88140613259252842</v>
      </c>
      <c r="AA28" s="63">
        <f>IFERROR(Q28/V28-1,"n/a")</f>
        <v>0.74222141871304292</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February</v>
      </c>
      <c r="G33" s="158"/>
      <c r="H33" s="158"/>
      <c r="I33" s="158"/>
      <c r="J33" s="158"/>
      <c r="K33" s="158"/>
      <c r="L33" s="158"/>
      <c r="M33" s="158"/>
      <c r="N33" s="158"/>
      <c r="O33" s="158"/>
      <c r="P33" s="159"/>
      <c r="Q33" s="161" t="str">
        <f>"April to "&amp;D4&amp;" (YTD)"</f>
        <v>April to February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'Jan-24'!R37+'Feb-24'!G37</f>
        <v>1449</v>
      </c>
      <c r="S37" s="74">
        <f>'Jan-24'!S37+'Feb-24'!H37</f>
        <v>1288</v>
      </c>
      <c r="T37" s="74">
        <f>'Jan-24'!T37+'Feb-24'!I37</f>
        <v>515</v>
      </c>
      <c r="U37" s="74">
        <f>'Jan-24'!U37+'Feb-24'!J37</f>
        <v>404</v>
      </c>
      <c r="V37" s="74">
        <f>'Jan-24'!V37+'Feb-24'!K37</f>
        <v>1414</v>
      </c>
      <c r="W37" s="64"/>
      <c r="X37" s="120">
        <f>IFERROR(R37/S37-1,"n/a")</f>
        <v>0.125</v>
      </c>
      <c r="Y37" s="120">
        <f>IFERROR(R37/T37-1,"n/a")</f>
        <v>1.8135922330097087</v>
      </c>
      <c r="Z37" s="120">
        <f>IFERROR(R37/U37-1,"n/a")</f>
        <v>2.5866336633663365</v>
      </c>
      <c r="AA37" s="121">
        <f>IFERROR(R37/V37-1,"n/a")</f>
        <v>2.4752475247524774E-2</v>
      </c>
      <c r="AB37" s="150"/>
      <c r="AC37" s="89">
        <v>1486</v>
      </c>
      <c r="AD37" s="89">
        <v>1052</v>
      </c>
      <c r="AE37" s="70">
        <v>551</v>
      </c>
      <c r="AF37" s="78">
        <v>1584</v>
      </c>
      <c r="AH37" s="123"/>
    </row>
    <row r="38" spans="1:34" s="124" customFormat="1" ht="10.199999999999999">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'Jan-24'!R38+'Feb-24'!G38</f>
        <v>4666963</v>
      </c>
      <c r="S38" s="74">
        <f>'Jan-24'!S38+'Feb-24'!H38</f>
        <v>3231205</v>
      </c>
      <c r="T38" s="74">
        <f>'Jan-24'!T38+'Feb-24'!I38</f>
        <v>763201</v>
      </c>
      <c r="U38" s="74">
        <f>'Jan-24'!U38+'Feb-24'!J38</f>
        <v>896598</v>
      </c>
      <c r="V38" s="74">
        <f>'Jan-24'!V38+'Feb-24'!K38</f>
        <v>4070480</v>
      </c>
      <c r="W38" s="64"/>
      <c r="X38" s="120">
        <f>IFERROR(R38/S38-1,"n/a")</f>
        <v>0.44434135252947438</v>
      </c>
      <c r="Y38" s="120">
        <f>IFERROR(R38/T38-1,"n/a")</f>
        <v>5.114985436339837</v>
      </c>
      <c r="Z38" s="120">
        <f>IFERROR(R38/U38-1,"n/a")</f>
        <v>4.2051900628821386</v>
      </c>
      <c r="AA38" s="121">
        <f>IFERROR(R38/V38-1,"n/a")</f>
        <v>0.14653873744619794</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'Jan-24'!R40+'Feb-24'!G40</f>
        <v>557</v>
      </c>
      <c r="S40" s="74">
        <f>'Jan-24'!S40+'Feb-24'!H40</f>
        <v>528</v>
      </c>
      <c r="T40" s="74">
        <f>'Jan-24'!T40+'Feb-24'!I40</f>
        <v>199</v>
      </c>
      <c r="U40" s="74">
        <f>'Jan-24'!U40+'Feb-24'!J40</f>
        <v>53</v>
      </c>
      <c r="V40" s="74">
        <f>'Jan-24'!V40+'Feb-24'!K40</f>
        <v>583</v>
      </c>
      <c r="W40" s="64"/>
      <c r="X40" s="120">
        <f>IFERROR(R40/S40-1,"n/a")</f>
        <v>5.4924242424242431E-2</v>
      </c>
      <c r="Y40" s="120">
        <f>IFERROR(R40/T40-1,"n/a")</f>
        <v>1.7989949748743719</v>
      </c>
      <c r="Z40" s="120">
        <f>IFERROR(R40/U40-1,"n/a")</f>
        <v>9.5094339622641506</v>
      </c>
      <c r="AA40" s="121">
        <f>IFERROR(R40/V40-1,"n/a")</f>
        <v>-4.4596912521440824E-2</v>
      </c>
      <c r="AB40" s="150"/>
      <c r="AC40" s="89">
        <v>563</v>
      </c>
      <c r="AD40" s="89">
        <v>226</v>
      </c>
      <c r="AE40" s="70">
        <v>66</v>
      </c>
      <c r="AF40" s="78">
        <v>573</v>
      </c>
      <c r="AH40" s="123"/>
    </row>
    <row r="41" spans="1:34" s="124" customFormat="1" ht="10.199999999999999">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'Jan-24'!R41+'Feb-24'!G41</f>
        <v>1617550</v>
      </c>
      <c r="S41" s="74">
        <f>'Jan-24'!S41+'Feb-24'!H41</f>
        <v>897975</v>
      </c>
      <c r="T41" s="74">
        <f>'Jan-24'!T41+'Feb-24'!I41</f>
        <v>298389</v>
      </c>
      <c r="U41" s="74">
        <f>'Jan-24'!U41+'Feb-24'!J41</f>
        <v>70110</v>
      </c>
      <c r="V41" s="74">
        <f>'Jan-24'!V41+'Feb-24'!K41</f>
        <v>1365732</v>
      </c>
      <c r="W41" s="64"/>
      <c r="X41" s="120">
        <f>IFERROR(R41/S41-1,"n/a")</f>
        <v>0.80133077201481107</v>
      </c>
      <c r="Y41" s="120">
        <f>IFERROR(R41/T41-1,"n/a")</f>
        <v>4.4209438015476445</v>
      </c>
      <c r="Z41" s="120">
        <f>IFERROR(R41/U41-1,"n/a")</f>
        <v>22.071601768649266</v>
      </c>
      <c r="AA41" s="121">
        <f>IFERROR(R41/V41-1,"n/a")</f>
        <v>0.18438317327264797</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'Jan-24'!R43+'Feb-24'!G43</f>
        <v>691</v>
      </c>
      <c r="S43" s="74">
        <f>'Jan-24'!S43+'Feb-24'!H43</f>
        <v>652</v>
      </c>
      <c r="T43" s="74">
        <f>'Jan-24'!T43+'Feb-24'!I43</f>
        <v>47</v>
      </c>
      <c r="U43" s="74">
        <f>'Jan-24'!U43+'Feb-24'!J43</f>
        <v>8</v>
      </c>
      <c r="V43" s="74">
        <f>'Jan-24'!V43+'Feb-24'!K43</f>
        <v>285</v>
      </c>
      <c r="W43" s="64"/>
      <c r="X43" s="120">
        <f>IFERROR(R43/S43-1,"n/a")</f>
        <v>5.9815950920245387E-2</v>
      </c>
      <c r="Y43" s="120">
        <f>IFERROR(R43/T43-1,"n/a")</f>
        <v>13.702127659574469</v>
      </c>
      <c r="Z43" s="120">
        <f>IFERROR(R43/U43-1,"n/a")</f>
        <v>85.375</v>
      </c>
      <c r="AA43" s="121">
        <f>IFERROR(R43/V43-1,"n/a")</f>
        <v>1.4245614035087719</v>
      </c>
      <c r="AB43" s="150"/>
      <c r="AC43" s="89">
        <v>669</v>
      </c>
      <c r="AD43" s="89">
        <v>59</v>
      </c>
      <c r="AE43" s="70">
        <v>9</v>
      </c>
      <c r="AF43" s="78">
        <v>287</v>
      </c>
      <c r="AH43" s="123"/>
    </row>
    <row r="44" spans="1:34" s="124" customFormat="1" ht="10.199999999999999">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'Jan-24'!R44+'Feb-24'!G44</f>
        <v>1262792</v>
      </c>
      <c r="S44" s="74">
        <f>'Jan-24'!S44+'Feb-24'!H44</f>
        <v>886149</v>
      </c>
      <c r="T44" s="74">
        <f>'Jan-24'!T44+'Feb-24'!I44</f>
        <v>17541</v>
      </c>
      <c r="U44" s="74">
        <f>'Jan-24'!U44+'Feb-24'!J44</f>
        <v>9160</v>
      </c>
      <c r="V44" s="74">
        <f>'Jan-24'!V44+'Feb-24'!K44</f>
        <v>581054</v>
      </c>
      <c r="W44" s="64"/>
      <c r="X44" s="120">
        <f>IFERROR(R44/S44-1,"n/a")</f>
        <v>0.42503348759632975</v>
      </c>
      <c r="Y44" s="120">
        <f>IFERROR(R44/T44-1,"n/a")</f>
        <v>70.990878513197657</v>
      </c>
      <c r="Z44" s="120">
        <f>IFERROR(R44/U44-1,"n/a")</f>
        <v>136.85938864628821</v>
      </c>
      <c r="AA44" s="121">
        <f>IFERROR(R44/V44-1,"n/a")</f>
        <v>1.1732782151056527</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78</v>
      </c>
      <c r="G46" s="74">
        <f t="shared" si="6"/>
        <v>73</v>
      </c>
      <c r="H46" s="74">
        <f t="shared" si="6"/>
        <v>13</v>
      </c>
      <c r="I46" s="74">
        <f t="shared" si="6"/>
        <v>0</v>
      </c>
      <c r="J46" s="74">
        <f t="shared" si="6"/>
        <v>14</v>
      </c>
      <c r="K46" s="74">
        <f t="shared" si="6"/>
        <v>21</v>
      </c>
      <c r="L46" s="64">
        <f>IFERROR(F46/G46-1,"n/a")</f>
        <v>6.8493150684931559E-2</v>
      </c>
      <c r="M46" s="64">
        <f>IFERROR(F46/H46-1,"n/a")</f>
        <v>5</v>
      </c>
      <c r="N46" s="64" t="str">
        <f>IFERROR(F46/I46-1,"n/a")</f>
        <v>n/a</v>
      </c>
      <c r="O46" s="64">
        <f>IFERROR(F46/J46-1,"n/a")</f>
        <v>4.5714285714285712</v>
      </c>
      <c r="P46" s="60">
        <f>IFERROR(F46/K46-1,"n/a")</f>
        <v>2.7142857142857144</v>
      </c>
      <c r="Q46" s="64"/>
      <c r="R46" s="74">
        <f>'Jan-24'!R46+'Feb-24'!G46</f>
        <v>1391</v>
      </c>
      <c r="S46" s="74">
        <f>'Jan-24'!S46+'Feb-24'!H46</f>
        <v>866</v>
      </c>
      <c r="T46" s="74">
        <f>'Jan-24'!T46+'Feb-24'!I46</f>
        <v>283</v>
      </c>
      <c r="U46" s="74">
        <f>'Jan-24'!U46+'Feb-24'!J46</f>
        <v>33</v>
      </c>
      <c r="V46" s="74">
        <f>'Jan-24'!V46+'Feb-24'!K46</f>
        <v>783</v>
      </c>
      <c r="W46" s="64"/>
      <c r="X46" s="120">
        <f>IFERROR(R46/S46-1,"n/a")</f>
        <v>0.60623556581986149</v>
      </c>
      <c r="Y46" s="120">
        <f>IFERROR(R46/T46-1,"n/a")</f>
        <v>3.9151943462897529</v>
      </c>
      <c r="Z46" s="120">
        <f>IFERROR(R46/U46-1,"n/a")</f>
        <v>41.151515151515149</v>
      </c>
      <c r="AA46" s="121">
        <f>IFERROR(R46/V46-1,"n/a")</f>
        <v>0.77650063856960405</v>
      </c>
      <c r="AB46" s="150"/>
      <c r="AC46" s="89">
        <v>1129</v>
      </c>
      <c r="AD46" s="89">
        <v>336</v>
      </c>
      <c r="AE46" s="84">
        <v>43</v>
      </c>
      <c r="AF46" s="78">
        <v>781</v>
      </c>
      <c r="AH46" s="123"/>
    </row>
    <row r="47" spans="1:34" s="124" customFormat="1" ht="10.199999999999999">
      <c r="A47" s="123"/>
      <c r="B47" s="123"/>
      <c r="C47" s="33"/>
      <c r="D47" s="26" t="s">
        <v>11</v>
      </c>
      <c r="E47" s="32"/>
      <c r="F47" s="74">
        <f t="shared" si="6"/>
        <v>288593</v>
      </c>
      <c r="G47" s="74">
        <f t="shared" si="6"/>
        <v>247607</v>
      </c>
      <c r="H47" s="74">
        <f t="shared" si="6"/>
        <v>14032</v>
      </c>
      <c r="I47" s="74">
        <f t="shared" si="6"/>
        <v>0</v>
      </c>
      <c r="J47" s="74">
        <f t="shared" si="6"/>
        <v>47023</v>
      </c>
      <c r="K47" s="74">
        <f t="shared" si="6"/>
        <v>59703</v>
      </c>
      <c r="L47" s="64">
        <f>IFERROR(F47/G47-1,"n/a")</f>
        <v>0.1655284382105513</v>
      </c>
      <c r="M47" s="64">
        <f>IFERROR(F47/H47-1,"n/a")</f>
        <v>19.566775940706954</v>
      </c>
      <c r="N47" s="64" t="str">
        <f>IFERROR(F47/I47-1,"n/a")</f>
        <v>n/a</v>
      </c>
      <c r="O47" s="64">
        <f>IFERROR(F47/J47-1,"n/a")</f>
        <v>5.1372732492609998</v>
      </c>
      <c r="P47" s="60">
        <f>IFERROR(F47/K47-1,"n/a")</f>
        <v>3.8338106962799188</v>
      </c>
      <c r="Q47" s="64"/>
      <c r="R47" s="74">
        <f>'Jan-24'!R47+'Feb-24'!G47</f>
        <v>4142596</v>
      </c>
      <c r="S47" s="74">
        <f>'Jan-24'!S47+'Feb-24'!H47</f>
        <v>2125097</v>
      </c>
      <c r="T47" s="74">
        <f>'Jan-24'!T47+'Feb-24'!I47</f>
        <v>465109</v>
      </c>
      <c r="U47" s="74">
        <f>'Jan-24'!U47+'Feb-24'!J47</f>
        <v>112017</v>
      </c>
      <c r="V47" s="74">
        <f>'Jan-24'!V47+'Feb-24'!K47</f>
        <v>2435268</v>
      </c>
      <c r="W47" s="64"/>
      <c r="X47" s="120">
        <f>IFERROR(R47/S47-1,"n/a")</f>
        <v>0.94936795826261111</v>
      </c>
      <c r="Y47" s="120">
        <f>IFERROR(R47/T47-1,"n/a")</f>
        <v>7.9067207901803656</v>
      </c>
      <c r="Z47" s="120">
        <f>IFERROR(R47/U47-1,"n/a")</f>
        <v>35.98185096904934</v>
      </c>
      <c r="AA47" s="121">
        <f>IFERROR(R47/V47-1,"n/a")</f>
        <v>0.70108423385023744</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'Jan-24'!R49+'Feb-24'!G49</f>
        <v>21</v>
      </c>
      <c r="S49" s="74">
        <f>'Jan-24'!S49+'Feb-24'!H49</f>
        <v>9</v>
      </c>
      <c r="T49" s="74">
        <f>'Jan-24'!T49+'Feb-24'!I49</f>
        <v>0</v>
      </c>
      <c r="U49" s="74">
        <f>'Jan-24'!U49+'Feb-24'!J49</f>
        <v>0</v>
      </c>
      <c r="V49" s="74">
        <f>'Jan-24'!V49+'Feb-24'!K49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'Jan-24'!R50+'Feb-24'!G50</f>
        <v>38626</v>
      </c>
      <c r="S50" s="74">
        <f>'Jan-24'!S50+'Feb-24'!H50</f>
        <v>15637</v>
      </c>
      <c r="T50" s="74">
        <f>'Jan-24'!T50+'Feb-24'!I50</f>
        <v>0</v>
      </c>
      <c r="U50" s="74">
        <f>'Jan-24'!U50+'Feb-24'!J50</f>
        <v>0</v>
      </c>
      <c r="V50" s="74">
        <f>'Jan-24'!V50+'Feb-24'!K50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314</v>
      </c>
      <c r="G51" s="75">
        <f>G37+G40+G43+G46+G49</f>
        <v>242</v>
      </c>
      <c r="H51" s="75">
        <f t="shared" ref="H51:K52" si="8">H37+H40+H43+H46+H49</f>
        <v>185</v>
      </c>
      <c r="I51" s="75">
        <f t="shared" si="8"/>
        <v>5</v>
      </c>
      <c r="J51" s="75">
        <f t="shared" si="8"/>
        <v>193</v>
      </c>
      <c r="K51" s="75">
        <f t="shared" si="8"/>
        <v>187</v>
      </c>
      <c r="L51" s="66">
        <f>IFERROR(F51/G51-1,"n/a")</f>
        <v>0.29752066115702469</v>
      </c>
      <c r="M51" s="66">
        <f>IFERROR(F51/H51-1,"n/a")</f>
        <v>0.69729729729729728</v>
      </c>
      <c r="N51" s="66">
        <f>IFERROR(F51/I51-1,"n/a")</f>
        <v>61.8</v>
      </c>
      <c r="O51" s="66">
        <f>IFERROR(F51/J51-1,"n/a")</f>
        <v>0.62694300518134716</v>
      </c>
      <c r="P51" s="62">
        <f>IFERROR(F51/K51-1,"n/a")</f>
        <v>0.67914438502673802</v>
      </c>
      <c r="Q51" s="66"/>
      <c r="R51" s="75">
        <f t="shared" ref="R51:V52" si="9">R37+R40+R43+R46+R49</f>
        <v>4109</v>
      </c>
      <c r="S51" s="75">
        <f t="shared" si="9"/>
        <v>3343</v>
      </c>
      <c r="T51" s="75">
        <f t="shared" si="9"/>
        <v>1044</v>
      </c>
      <c r="U51" s="75">
        <f t="shared" si="9"/>
        <v>498</v>
      </c>
      <c r="V51" s="75">
        <f t="shared" si="9"/>
        <v>3081</v>
      </c>
      <c r="W51" s="66"/>
      <c r="X51" s="66">
        <f>IFERROR(R51/S51-1,"n/a")</f>
        <v>0.22913550702961416</v>
      </c>
      <c r="Y51" s="66">
        <f>IFERROR(R51/T51-1,"n/a")</f>
        <v>2.935823754789272</v>
      </c>
      <c r="Z51" s="66">
        <f t="shared" ref="Z51:Z52" si="10">IFERROR(R51/U51-1,"n/a")</f>
        <v>7.2510040160642575</v>
      </c>
      <c r="AA51" s="62">
        <f>IFERROR(R51/V51-1,"n/a")</f>
        <v>0.33365790327815636</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999968</v>
      </c>
      <c r="G52" s="76">
        <f>G38+G41+G44+G47+G50</f>
        <v>723641</v>
      </c>
      <c r="H52" s="76">
        <f t="shared" si="8"/>
        <v>240931</v>
      </c>
      <c r="I52" s="76">
        <f t="shared" si="8"/>
        <v>4669</v>
      </c>
      <c r="J52" s="76">
        <f t="shared" si="8"/>
        <v>494991</v>
      </c>
      <c r="K52" s="76">
        <f t="shared" si="8"/>
        <v>513063</v>
      </c>
      <c r="L52" s="67">
        <f>IFERROR(F52/G52-1,"n/a")</f>
        <v>0.38185647303013504</v>
      </c>
      <c r="M52" s="67">
        <f>IFERROR(F52/H52-1,"n/a")</f>
        <v>3.1504331115547606</v>
      </c>
      <c r="N52" s="67">
        <f>IFERROR(F52/I52-1,"n/a")</f>
        <v>213.17177125722853</v>
      </c>
      <c r="O52" s="67">
        <f>IFERROR(F52/J52-1,"n/a")</f>
        <v>1.0201741041756316</v>
      </c>
      <c r="P52" s="63">
        <f>IFERROR(F52/K52-1,"n/a")</f>
        <v>0.94901600778072082</v>
      </c>
      <c r="Q52" s="67"/>
      <c r="R52" s="76">
        <f t="shared" si="9"/>
        <v>11728527</v>
      </c>
      <c r="S52" s="76">
        <f t="shared" si="9"/>
        <v>7156063</v>
      </c>
      <c r="T52" s="76">
        <f t="shared" si="9"/>
        <v>1544240</v>
      </c>
      <c r="U52" s="76">
        <f t="shared" si="9"/>
        <v>1087885</v>
      </c>
      <c r="V52" s="76">
        <f t="shared" si="9"/>
        <v>8472782</v>
      </c>
      <c r="W52" s="67"/>
      <c r="X52" s="67">
        <f>IFERROR(R52/S52-1,"n/a")</f>
        <v>0.63896363125925526</v>
      </c>
      <c r="Y52" s="118">
        <f>IFERROR(R52/T52-1,"n/a")</f>
        <v>6.5950156711392012</v>
      </c>
      <c r="Z52" s="118">
        <f t="shared" si="10"/>
        <v>9.7810356793227218</v>
      </c>
      <c r="AA52" s="119">
        <f>IFERROR(R52/V52-1,"n/a")</f>
        <v>0.38425926690902701</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13" zoomScaleNormal="100" workbookViewId="0">
      <selection activeCell="R37" sqref="R37"/>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33</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January</v>
      </c>
      <c r="G9" s="155"/>
      <c r="H9" s="155"/>
      <c r="I9" s="155"/>
      <c r="J9" s="155"/>
      <c r="K9" s="155"/>
      <c r="L9" s="155"/>
      <c r="M9" s="155"/>
      <c r="N9" s="155"/>
      <c r="O9" s="155"/>
      <c r="P9" s="156"/>
      <c r="Q9" s="157" t="str">
        <f>F9</f>
        <v>January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6">
        <v>1591</v>
      </c>
      <c r="AG13" s="123"/>
      <c r="AH13" s="123"/>
    </row>
    <row r="14" spans="1:34" s="124" customFormat="1" ht="10.8">
      <c r="A14" s="123"/>
      <c r="B14" s="128"/>
      <c r="C14" s="33"/>
      <c r="D14" s="26" t="s">
        <v>11</v>
      </c>
      <c r="E14" s="32"/>
      <c r="F14" s="71">
        <v>621444</v>
      </c>
      <c r="G14" s="71">
        <v>522949</v>
      </c>
      <c r="H14" s="71">
        <v>195612</v>
      </c>
      <c r="I14" s="71">
        <v>0</v>
      </c>
      <c r="J14" s="71">
        <v>466080</v>
      </c>
      <c r="K14" s="71">
        <v>525262</v>
      </c>
      <c r="L14" s="64">
        <f>IFERROR(F14/G14-1,"n/a")</f>
        <v>0.1883453262172794</v>
      </c>
      <c r="M14" s="64">
        <f>IFERROR(F14/H14-1,"n/a")</f>
        <v>2.1769216612477762</v>
      </c>
      <c r="N14" s="64" t="str">
        <f>IFERROR(F14/I14-1,"n/a")</f>
        <v>n/a</v>
      </c>
      <c r="O14" s="64">
        <f>IFERROR(F14/J14-1,"n/a")</f>
        <v>0.33334191555097847</v>
      </c>
      <c r="P14" s="60">
        <f>IFERROR(F14/K14-1,"n/a")</f>
        <v>0.18311242770274649</v>
      </c>
      <c r="Q14" s="68">
        <f>F14</f>
        <v>621444</v>
      </c>
      <c r="R14" s="68">
        <f>G14</f>
        <v>522949</v>
      </c>
      <c r="S14" s="68">
        <f t="shared" si="0"/>
        <v>195612</v>
      </c>
      <c r="T14" s="68">
        <f t="shared" si="0"/>
        <v>0</v>
      </c>
      <c r="U14" s="68">
        <f t="shared" si="0"/>
        <v>466080</v>
      </c>
      <c r="V14" s="68">
        <f t="shared" si="0"/>
        <v>525262</v>
      </c>
      <c r="W14" s="64">
        <f>IFERROR(Q14/R14-1,"n/a")</f>
        <v>0.1883453262172794</v>
      </c>
      <c r="X14" s="64">
        <f>IFERROR(Q14/S14-1,"n/a")</f>
        <v>2.1769216612477762</v>
      </c>
      <c r="Y14" s="64" t="str">
        <f>IFERROR(Q14/T14-1,"n/a")</f>
        <v>n/a</v>
      </c>
      <c r="Z14" s="64">
        <f>IFERROR(Q14/U14-1,"n/a")</f>
        <v>0.33334191555097847</v>
      </c>
      <c r="AA14" s="60">
        <f>IFERROR(Q14/V14-1,"n/a")</f>
        <v>0.18311242770274649</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11</v>
      </c>
      <c r="G16" s="71">
        <v>5</v>
      </c>
      <c r="H16" s="71">
        <v>3</v>
      </c>
      <c r="I16" s="71">
        <v>2</v>
      </c>
      <c r="J16" s="71">
        <v>5</v>
      </c>
      <c r="K16" s="71">
        <v>5</v>
      </c>
      <c r="L16" s="64">
        <f>IFERROR(F16/G16-1,"n/a")</f>
        <v>1.2000000000000002</v>
      </c>
      <c r="M16" s="64">
        <f>IFERROR(F16/H16-1,"n/a")</f>
        <v>2.6666666666666665</v>
      </c>
      <c r="N16" s="64">
        <f>IFERROR(F16/I16-1,"n/a")</f>
        <v>4.5</v>
      </c>
      <c r="O16" s="64">
        <f>IFERROR(F16/J16-1,"n/a")</f>
        <v>1.2000000000000002</v>
      </c>
      <c r="P16" s="60">
        <f>IFERROR(F16/K16-1,"n/a")</f>
        <v>1.2000000000000002</v>
      </c>
      <c r="Q16" s="68">
        <f>F16</f>
        <v>11</v>
      </c>
      <c r="R16" s="68">
        <f t="shared" ref="R16:V17" si="1">G16</f>
        <v>5</v>
      </c>
      <c r="S16" s="68">
        <f t="shared" si="1"/>
        <v>3</v>
      </c>
      <c r="T16" s="68">
        <f t="shared" si="1"/>
        <v>2</v>
      </c>
      <c r="U16" s="68">
        <f t="shared" si="1"/>
        <v>5</v>
      </c>
      <c r="V16" s="68">
        <f t="shared" si="1"/>
        <v>5</v>
      </c>
      <c r="W16" s="64">
        <f>IFERROR(Q16/R16-1,"n/a")</f>
        <v>1.2000000000000002</v>
      </c>
      <c r="X16" s="64">
        <f>IFERROR(Q16/S16-1,"n/a")</f>
        <v>2.6666666666666665</v>
      </c>
      <c r="Y16" s="64">
        <f>IFERROR(Q16/T16-1,"n/a")</f>
        <v>4.5</v>
      </c>
      <c r="Z16" s="64">
        <f>IFERROR(Q16/U16-1,"n/a")</f>
        <v>1.2000000000000002</v>
      </c>
      <c r="AA16" s="60">
        <f>IFERROR(Q16/V16-1,"n/a")</f>
        <v>1.2000000000000002</v>
      </c>
      <c r="AB16" s="68">
        <v>575</v>
      </c>
      <c r="AC16" s="68">
        <v>572</v>
      </c>
      <c r="AD16" s="68">
        <v>202</v>
      </c>
      <c r="AE16" s="68">
        <v>54</v>
      </c>
      <c r="AF16" s="136">
        <v>586</v>
      </c>
      <c r="AG16" s="123"/>
      <c r="AH16" s="123"/>
    </row>
    <row r="17" spans="1:34" s="124" customFormat="1" ht="10.8">
      <c r="A17" s="123"/>
      <c r="B17" s="128"/>
      <c r="C17" s="33"/>
      <c r="D17" s="26" t="s">
        <v>11</v>
      </c>
      <c r="E17" s="32"/>
      <c r="F17" s="71">
        <v>43434</v>
      </c>
      <c r="G17" s="71">
        <v>15799</v>
      </c>
      <c r="H17" s="71">
        <v>1702</v>
      </c>
      <c r="I17" s="71">
        <v>1288</v>
      </c>
      <c r="J17" s="71">
        <v>23141</v>
      </c>
      <c r="K17" s="71">
        <v>20627</v>
      </c>
      <c r="L17" s="64">
        <f>IFERROR(F17/G17-1,"n/a")</f>
        <v>1.7491613393252736</v>
      </c>
      <c r="M17" s="64">
        <f>IFERROR(F17/H17-1,"n/a")</f>
        <v>24.519388954171564</v>
      </c>
      <c r="N17" s="64">
        <f>IFERROR(F17/I17-1,"n/a")</f>
        <v>32.722049689440993</v>
      </c>
      <c r="O17" s="64">
        <f>IFERROR(F17/J17-1,"n/a")</f>
        <v>0.87692839548852675</v>
      </c>
      <c r="P17" s="60">
        <f>IFERROR(F17/K17-1,"n/a")</f>
        <v>1.1056867212876327</v>
      </c>
      <c r="Q17" s="68">
        <f>F17</f>
        <v>43434</v>
      </c>
      <c r="R17" s="68">
        <f t="shared" si="1"/>
        <v>15799</v>
      </c>
      <c r="S17" s="68">
        <f t="shared" si="1"/>
        <v>1702</v>
      </c>
      <c r="T17" s="68">
        <f t="shared" si="1"/>
        <v>1288</v>
      </c>
      <c r="U17" s="68">
        <f t="shared" si="1"/>
        <v>23141</v>
      </c>
      <c r="V17" s="68">
        <f t="shared" si="1"/>
        <v>20627</v>
      </c>
      <c r="W17" s="64">
        <f>IFERROR(Q17/R17-1,"n/a")</f>
        <v>1.7491613393252736</v>
      </c>
      <c r="X17" s="64">
        <f>IFERROR(Q17/S17-1,"n/a")</f>
        <v>24.519388954171564</v>
      </c>
      <c r="Y17" s="64">
        <f>IFERROR(Q17/T17-1,"n/a")</f>
        <v>32.722049689440993</v>
      </c>
      <c r="Z17" s="64">
        <f>IFERROR(Q17/U17-1,"n/a")</f>
        <v>0.87692839548852675</v>
      </c>
      <c r="AA17" s="60">
        <f>IFERROR(Q17/V17-1,"n/a")</f>
        <v>1.1056867212876327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6">
        <v>290</v>
      </c>
      <c r="AG19" s="123"/>
      <c r="AH19" s="123"/>
    </row>
    <row r="20" spans="1:34" s="124" customFormat="1" ht="10.8">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94</v>
      </c>
      <c r="G22" s="71">
        <v>106</v>
      </c>
      <c r="H22" s="71">
        <v>16</v>
      </c>
      <c r="I22" s="71">
        <v>0</v>
      </c>
      <c r="J22" s="71">
        <v>19</v>
      </c>
      <c r="K22" s="71">
        <v>24</v>
      </c>
      <c r="L22" s="64">
        <f>IFERROR(F22/G22-1,"n/a")</f>
        <v>-0.1132075471698113</v>
      </c>
      <c r="M22" s="64">
        <f>IFERROR(F22/H22-1,"n/a")</f>
        <v>4.875</v>
      </c>
      <c r="N22" s="64" t="str">
        <f>IFERROR(F22/I22-1,"n/a")</f>
        <v>n/a</v>
      </c>
      <c r="O22" s="64">
        <f>IFERROR(F22/J22-1,"n/a")</f>
        <v>3.9473684210526319</v>
      </c>
      <c r="P22" s="60">
        <f>IFERROR(F22/K22-1,"n/a")</f>
        <v>2.9166666666666665</v>
      </c>
      <c r="Q22" s="68">
        <f>F22</f>
        <v>94</v>
      </c>
      <c r="R22" s="68">
        <f>G22</f>
        <v>106</v>
      </c>
      <c r="S22" s="68">
        <f t="shared" ref="S22:V23" si="3">H22</f>
        <v>16</v>
      </c>
      <c r="T22" s="68">
        <f t="shared" si="3"/>
        <v>0</v>
      </c>
      <c r="U22" s="68">
        <f t="shared" si="3"/>
        <v>19</v>
      </c>
      <c r="V22" s="68">
        <f t="shared" si="3"/>
        <v>24</v>
      </c>
      <c r="W22" s="64">
        <f>IFERROR(Q22/R22-1,"n/a")</f>
        <v>-0.1132075471698113</v>
      </c>
      <c r="X22" s="64">
        <f>IFERROR(Q22/S22-1,"n/a")</f>
        <v>4.875</v>
      </c>
      <c r="Y22" s="64" t="str">
        <f>IFERROR(Q22/T22-1,"n/a")</f>
        <v>n/a</v>
      </c>
      <c r="Z22" s="64">
        <f>IFERROR(Q22/U22-1,"n/a")</f>
        <v>3.9473684210526319</v>
      </c>
      <c r="AA22" s="60">
        <f>IFERROR(Q22/V22-1,"n/a")</f>
        <v>2.9166666666666665</v>
      </c>
      <c r="AB22" s="68">
        <v>1500</v>
      </c>
      <c r="AC22" s="68">
        <v>895</v>
      </c>
      <c r="AD22" s="68">
        <v>283</v>
      </c>
      <c r="AE22" s="68">
        <v>43</v>
      </c>
      <c r="AF22" s="136">
        <v>827</v>
      </c>
      <c r="AG22" s="123"/>
      <c r="AH22" s="123"/>
    </row>
    <row r="23" spans="1:34" s="124" customFormat="1" ht="10.8">
      <c r="A23" s="123"/>
      <c r="B23" s="128"/>
      <c r="C23" s="33"/>
      <c r="D23" s="26" t="s">
        <v>11</v>
      </c>
      <c r="E23" s="32"/>
      <c r="F23" s="71">
        <v>307845</v>
      </c>
      <c r="G23" s="71">
        <v>290797</v>
      </c>
      <c r="H23" s="71">
        <v>21828</v>
      </c>
      <c r="I23" s="71">
        <v>0</v>
      </c>
      <c r="J23" s="71">
        <v>64994</v>
      </c>
      <c r="K23" s="71">
        <v>74523</v>
      </c>
      <c r="L23" s="64">
        <f>IFERROR(F23/G23-1,"n/a")</f>
        <v>5.8625088979597395E-2</v>
      </c>
      <c r="M23" s="64">
        <f>IFERROR(F23/H23-1,"n/a")</f>
        <v>13.103216052776251</v>
      </c>
      <c r="N23" s="64" t="str">
        <f>IFERROR(F23/I23-1,"n/a")</f>
        <v>n/a</v>
      </c>
      <c r="O23" s="64">
        <f>IFERROR(F23/J23-1,"n/a")</f>
        <v>3.7365141397667481</v>
      </c>
      <c r="P23" s="60">
        <f>IFERROR(F23/K23-1,"n/a")</f>
        <v>3.1308723481341332</v>
      </c>
      <c r="Q23" s="68">
        <f>F23</f>
        <v>307845</v>
      </c>
      <c r="R23" s="68">
        <f>G23</f>
        <v>290797</v>
      </c>
      <c r="S23" s="68">
        <f t="shared" si="3"/>
        <v>21828</v>
      </c>
      <c r="T23" s="68">
        <f t="shared" si="3"/>
        <v>0</v>
      </c>
      <c r="U23" s="68">
        <f t="shared" si="3"/>
        <v>64994</v>
      </c>
      <c r="V23" s="68">
        <f t="shared" si="3"/>
        <v>74523</v>
      </c>
      <c r="W23" s="64">
        <f>IFERROR(Q23/R23-1,"n/a")</f>
        <v>5.8625088979597395E-2</v>
      </c>
      <c r="X23" s="64">
        <f>IFERROR(Q23/S23-1,"n/a")</f>
        <v>13.103216052776251</v>
      </c>
      <c r="Y23" s="64" t="str">
        <f>IFERROR(Q23/T23-1,"n/a")</f>
        <v>n/a</v>
      </c>
      <c r="Z23" s="64">
        <f>IFERROR(Q23/U23-1,"n/a")</f>
        <v>3.7365141397667481</v>
      </c>
      <c r="AA23" s="60">
        <f>IFERROR(Q23/V23-1,"n/a")</f>
        <v>3.1308723481341332</v>
      </c>
      <c r="AB23" s="68">
        <v>4459166</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5">F13+F16+F19+F22+F25</f>
        <v>304</v>
      </c>
      <c r="G27" s="75">
        <f t="shared" si="5"/>
        <v>303</v>
      </c>
      <c r="H27" s="75">
        <f t="shared" si="5"/>
        <v>186</v>
      </c>
      <c r="I27" s="75">
        <f t="shared" si="5"/>
        <v>2</v>
      </c>
      <c r="J27" s="75">
        <f t="shared" si="5"/>
        <v>212</v>
      </c>
      <c r="K27" s="75">
        <f t="shared" si="5"/>
        <v>218</v>
      </c>
      <c r="L27" s="66">
        <f>IFERROR(F27/G27-1,"n/a")</f>
        <v>3.3003300330032292E-3</v>
      </c>
      <c r="M27" s="66">
        <f>IFERROR(F27/H27-1,"n/a")</f>
        <v>0.63440860215053774</v>
      </c>
      <c r="N27" s="66">
        <f>IFERROR(F27/I27-1,"n/a")</f>
        <v>151</v>
      </c>
      <c r="O27" s="66">
        <f>IFERROR(F27/J27-1,"n/a")</f>
        <v>0.4339622641509433</v>
      </c>
      <c r="P27" s="62">
        <f>IFERROR(F27/K27-1,"n/a")</f>
        <v>0.39449541284403677</v>
      </c>
      <c r="Q27" s="75">
        <f t="shared" ref="Q27:V28" si="6">Q13+Q16+Q19+Q22+Q25</f>
        <v>304</v>
      </c>
      <c r="R27" s="75">
        <f t="shared" si="6"/>
        <v>303</v>
      </c>
      <c r="S27" s="75">
        <f t="shared" si="6"/>
        <v>186</v>
      </c>
      <c r="T27" s="75">
        <f t="shared" si="6"/>
        <v>2</v>
      </c>
      <c r="U27" s="75">
        <f t="shared" si="6"/>
        <v>212</v>
      </c>
      <c r="V27" s="75">
        <f t="shared" si="6"/>
        <v>218</v>
      </c>
      <c r="W27" s="66">
        <f>IFERROR(Q27/R27-1,"n/a")</f>
        <v>3.3003300330032292E-3</v>
      </c>
      <c r="X27" s="66">
        <f>IFERROR(Q27/S27-1,"n/a")</f>
        <v>0.63440860215053774</v>
      </c>
      <c r="Y27" s="66">
        <f>IFERROR(Q27/T27-1,"n/a")</f>
        <v>151</v>
      </c>
      <c r="Z27" s="66">
        <f>IFERROR(Q27/U27-1,"n/a")</f>
        <v>0.4339622641509433</v>
      </c>
      <c r="AA27" s="62">
        <f>IFERROR(Q27/V27-1,"n/a")</f>
        <v>0.39449541284403677</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2" thickTop="1" thickBot="1">
      <c r="A28" s="123"/>
      <c r="B28" s="128"/>
      <c r="C28" s="38" t="s">
        <v>13</v>
      </c>
      <c r="D28" s="39"/>
      <c r="E28" s="40"/>
      <c r="F28" s="76">
        <f t="shared" si="5"/>
        <v>975563</v>
      </c>
      <c r="G28" s="76">
        <f t="shared" si="5"/>
        <v>833405</v>
      </c>
      <c r="H28" s="76">
        <f t="shared" si="5"/>
        <v>219956</v>
      </c>
      <c r="I28" s="76">
        <f t="shared" si="5"/>
        <v>1288</v>
      </c>
      <c r="J28" s="76">
        <f t="shared" si="5"/>
        <v>555038</v>
      </c>
      <c r="K28" s="76">
        <f t="shared" si="5"/>
        <v>620852</v>
      </c>
      <c r="L28" s="67">
        <f>IFERROR(F28/G28-1,"n/a")</f>
        <v>0.17057493055597228</v>
      </c>
      <c r="M28" s="67">
        <f>IFERROR(F28/H28-1,"n/a")</f>
        <v>3.4352643255923914</v>
      </c>
      <c r="N28" s="67">
        <f>IFERROR(F28/I28-1,"n/a")</f>
        <v>756.4246894409938</v>
      </c>
      <c r="O28" s="67">
        <f>IFERROR(F28/J28-1,"n/a")</f>
        <v>0.75765082751090906</v>
      </c>
      <c r="P28" s="63">
        <f>IFERROR(F28/K28-1,"n/a")</f>
        <v>0.57132939895498436</v>
      </c>
      <c r="Q28" s="76">
        <f t="shared" si="6"/>
        <v>975563</v>
      </c>
      <c r="R28" s="76">
        <f t="shared" si="6"/>
        <v>833405</v>
      </c>
      <c r="S28" s="76">
        <f t="shared" si="6"/>
        <v>219956</v>
      </c>
      <c r="T28" s="76">
        <f t="shared" si="6"/>
        <v>1288</v>
      </c>
      <c r="U28" s="76">
        <f t="shared" si="6"/>
        <v>555038</v>
      </c>
      <c r="V28" s="76">
        <f t="shared" si="6"/>
        <v>620852</v>
      </c>
      <c r="W28" s="67">
        <f>IFERROR(Q28/R28-1,"n/a")</f>
        <v>0.17057493055597228</v>
      </c>
      <c r="X28" s="67">
        <f>IFERROR(Q28/S28-1,"n/a")</f>
        <v>3.4352643255923914</v>
      </c>
      <c r="Y28" s="67">
        <f>IFERROR(Q28/T28-1,"n/a")</f>
        <v>756.4246894409938</v>
      </c>
      <c r="Z28" s="67">
        <f>IFERROR(Q28/U28-1,"n/a")</f>
        <v>0.75765082751090906</v>
      </c>
      <c r="AA28" s="63">
        <f>IFERROR(Q28/V28-1,"n/a")</f>
        <v>0.57132939895498436</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January</v>
      </c>
      <c r="G33" s="158"/>
      <c r="H33" s="158"/>
      <c r="I33" s="158"/>
      <c r="J33" s="158"/>
      <c r="K33" s="158"/>
      <c r="L33" s="158"/>
      <c r="M33" s="158"/>
      <c r="N33" s="158"/>
      <c r="O33" s="158"/>
      <c r="P33" s="159"/>
      <c r="Q33" s="161" t="str">
        <f>"April to "&amp;D4&amp;" (YTD)"</f>
        <v>April to January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8">F13</f>
        <v>197</v>
      </c>
      <c r="G37" s="74">
        <f t="shared" si="8"/>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'Dec-23'!O37+'Jan-24'!G37</f>
        <v>1288</v>
      </c>
      <c r="S37" s="74">
        <f>'Dec-23'!P37+'Jan-24'!H37</f>
        <v>1126</v>
      </c>
      <c r="T37" s="74">
        <f>'Dec-23'!Q37+'Jan-24'!I37</f>
        <v>515</v>
      </c>
      <c r="U37" s="74">
        <f>'Dec-23'!R37+'Jan-24'!J37</f>
        <v>229</v>
      </c>
      <c r="V37" s="74">
        <f>'Dec-23'!S37+'Jan-24'!K37</f>
        <v>1257</v>
      </c>
      <c r="W37" s="64"/>
      <c r="X37" s="120">
        <f>IFERROR(R37/S37-1,"n/a")</f>
        <v>0.14387211367673181</v>
      </c>
      <c r="Y37" s="120">
        <f>IFERROR(R37/T37-1,"n/a")</f>
        <v>1.5009708737864078</v>
      </c>
      <c r="Z37" s="120">
        <f>IFERROR(R37/U37-1,"n/a")</f>
        <v>4.6244541484716155</v>
      </c>
      <c r="AA37" s="121">
        <f>IFERROR(R37/V37-1,"n/a")</f>
        <v>2.4661893396976886E-2</v>
      </c>
      <c r="AB37" s="150"/>
      <c r="AC37" s="89">
        <v>1486</v>
      </c>
      <c r="AD37" s="89">
        <v>1052</v>
      </c>
      <c r="AE37" s="70">
        <v>551</v>
      </c>
      <c r="AF37" s="78">
        <v>1584</v>
      </c>
      <c r="AH37" s="123"/>
    </row>
    <row r="38" spans="1:34" s="124" customFormat="1" ht="10.199999999999999">
      <c r="A38" s="123"/>
      <c r="B38" s="123"/>
      <c r="C38" s="33"/>
      <c r="D38" s="26" t="s">
        <v>11</v>
      </c>
      <c r="E38" s="32"/>
      <c r="F38" s="74">
        <f t="shared" si="8"/>
        <v>621444</v>
      </c>
      <c r="G38" s="74">
        <f t="shared" si="8"/>
        <v>522949</v>
      </c>
      <c r="H38" s="74">
        <f t="shared" si="8"/>
        <v>195612</v>
      </c>
      <c r="I38" s="74">
        <f t="shared" si="8"/>
        <v>0</v>
      </c>
      <c r="J38" s="74">
        <f t="shared" si="8"/>
        <v>466080</v>
      </c>
      <c r="K38" s="74">
        <f t="shared" si="8"/>
        <v>525262</v>
      </c>
      <c r="L38" s="64">
        <f>IFERROR(F38/G38-1,"n/a")</f>
        <v>0.1883453262172794</v>
      </c>
      <c r="M38" s="64">
        <f>IFERROR(F38/H38-1,"n/a")</f>
        <v>2.1769216612477762</v>
      </c>
      <c r="N38" s="64" t="str">
        <f>IFERROR(F38/I38-1,"n/a")</f>
        <v>n/a</v>
      </c>
      <c r="O38" s="64">
        <f>IFERROR(F38/J38-1,"n/a")</f>
        <v>0.33334191555097847</v>
      </c>
      <c r="P38" s="60">
        <f>IFERROR(F38/K38-1,"n/a")</f>
        <v>0.18311242770274649</v>
      </c>
      <c r="Q38" s="64"/>
      <c r="R38" s="74">
        <f>'Dec-23'!O38+'Jan-24'!G38</f>
        <v>4217302</v>
      </c>
      <c r="S38" s="74">
        <f>'Dec-23'!P38+'Jan-24'!H38</f>
        <v>3011660</v>
      </c>
      <c r="T38" s="74">
        <f>'Dec-23'!Q38+'Jan-24'!I38</f>
        <v>763201</v>
      </c>
      <c r="U38" s="74">
        <f>'Dec-23'!R38+'Jan-24'!J38</f>
        <v>466080</v>
      </c>
      <c r="V38" s="74">
        <f>'Dec-23'!S38+'Jan-24'!K38</f>
        <v>3645234</v>
      </c>
      <c r="W38" s="64"/>
      <c r="X38" s="120">
        <f>IFERROR(R38/S38-1,"n/a")</f>
        <v>0.40032473785221434</v>
      </c>
      <c r="Y38" s="120">
        <f>IFERROR(R38/T38-1,"n/a")</f>
        <v>4.5258077492036826</v>
      </c>
      <c r="Z38" s="120">
        <f>IFERROR(R38/U38-1,"n/a")</f>
        <v>8.0484509097150703</v>
      </c>
      <c r="AA38" s="121">
        <f>IFERROR(R38/V38-1,"n/a")</f>
        <v>0.15693587846486667</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9">F16</f>
        <v>11</v>
      </c>
      <c r="G40" s="74">
        <f t="shared" si="9"/>
        <v>5</v>
      </c>
      <c r="H40" s="74">
        <f t="shared" si="9"/>
        <v>3</v>
      </c>
      <c r="I40" s="74">
        <f t="shared" si="9"/>
        <v>2</v>
      </c>
      <c r="J40" s="74">
        <f t="shared" si="9"/>
        <v>5</v>
      </c>
      <c r="K40" s="74">
        <f t="shared" si="9"/>
        <v>5</v>
      </c>
      <c r="L40" s="64">
        <f>IFERROR(F40/G40-1,"n/a")</f>
        <v>1.2000000000000002</v>
      </c>
      <c r="M40" s="64">
        <f>IFERROR(F40/H40-1,"n/a")</f>
        <v>2.6666666666666665</v>
      </c>
      <c r="N40" s="64">
        <f>IFERROR(F40/I40-1,"n/a")</f>
        <v>4.5</v>
      </c>
      <c r="O40" s="64">
        <f>IFERROR(F40/J40-1,"n/a")</f>
        <v>1.2000000000000002</v>
      </c>
      <c r="P40" s="60">
        <f>IFERROR(F40/K40-1,"n/a")</f>
        <v>1.2000000000000002</v>
      </c>
      <c r="Q40" s="64"/>
      <c r="R40" s="74">
        <f>'Dec-23'!O40+'Jan-24'!G40</f>
        <v>551</v>
      </c>
      <c r="S40" s="74">
        <f>'Dec-23'!P40+'Jan-24'!H40</f>
        <v>521</v>
      </c>
      <c r="T40" s="74">
        <f>'Dec-23'!Q40+'Jan-24'!I40</f>
        <v>194</v>
      </c>
      <c r="U40" s="74">
        <f>'Dec-23'!R40+'Jan-24'!J40</f>
        <v>49</v>
      </c>
      <c r="V40" s="74">
        <f>'Dec-23'!S40+'Jan-24'!K40</f>
        <v>575</v>
      </c>
      <c r="W40" s="64"/>
      <c r="X40" s="120">
        <f>IFERROR(R40/S40-1,"n/a")</f>
        <v>5.7581573896353211E-2</v>
      </c>
      <c r="Y40" s="120">
        <f>IFERROR(R40/T40-1,"n/a")</f>
        <v>1.8402061855670104</v>
      </c>
      <c r="Z40" s="120">
        <f>IFERROR(R40/U40-1,"n/a")</f>
        <v>10.244897959183673</v>
      </c>
      <c r="AA40" s="121">
        <f>IFERROR(R40/V40-1,"n/a")</f>
        <v>-4.1739130434782612E-2</v>
      </c>
      <c r="AB40" s="150"/>
      <c r="AC40" s="89">
        <v>563</v>
      </c>
      <c r="AD40" s="89">
        <v>226</v>
      </c>
      <c r="AE40" s="70">
        <v>66</v>
      </c>
      <c r="AF40" s="78">
        <v>573</v>
      </c>
      <c r="AH40" s="123"/>
    </row>
    <row r="41" spans="1:34" s="124" customFormat="1" ht="10.199999999999999">
      <c r="A41" s="123"/>
      <c r="B41" s="123"/>
      <c r="C41" s="33"/>
      <c r="D41" s="26" t="s">
        <v>11</v>
      </c>
      <c r="E41" s="32"/>
      <c r="F41" s="74">
        <f t="shared" si="9"/>
        <v>43434</v>
      </c>
      <c r="G41" s="74">
        <f t="shared" si="9"/>
        <v>15799</v>
      </c>
      <c r="H41" s="74">
        <f t="shared" si="9"/>
        <v>1702</v>
      </c>
      <c r="I41" s="74">
        <f t="shared" si="9"/>
        <v>1288</v>
      </c>
      <c r="J41" s="74">
        <f t="shared" si="9"/>
        <v>23141</v>
      </c>
      <c r="K41" s="74">
        <f t="shared" si="9"/>
        <v>20627</v>
      </c>
      <c r="L41" s="64">
        <f>IFERROR(F41/G41-1,"n/a")</f>
        <v>1.7491613393252736</v>
      </c>
      <c r="M41" s="64">
        <f>IFERROR(F41/H41-1,"n/a")</f>
        <v>24.519388954171564</v>
      </c>
      <c r="N41" s="64">
        <f>IFERROR(F41/I41-1,"n/a")</f>
        <v>32.722049689440993</v>
      </c>
      <c r="O41" s="64">
        <f>IFERROR(F41/J41-1,"n/a")</f>
        <v>0.87692839548852675</v>
      </c>
      <c r="P41" s="60">
        <f>IFERROR(F41/K41-1,"n/a")</f>
        <v>1.1056867212876327</v>
      </c>
      <c r="Q41" s="64"/>
      <c r="R41" s="74">
        <f>'Dec-23'!O41+'Jan-24'!G41</f>
        <v>1593429</v>
      </c>
      <c r="S41" s="74">
        <f>'Dec-23'!P41+'Jan-24'!H41</f>
        <v>891546</v>
      </c>
      <c r="T41" s="74">
        <f>'Dec-23'!Q41+'Jan-24'!I41</f>
        <v>293720</v>
      </c>
      <c r="U41" s="74">
        <f>'Dec-23'!R41+'Jan-24'!J41</f>
        <v>52703</v>
      </c>
      <c r="V41" s="74">
        <f>'Dec-23'!S41+'Jan-24'!K41</f>
        <v>1338786</v>
      </c>
      <c r="W41" s="64"/>
      <c r="X41" s="120">
        <f>IFERROR(R41/S41-1,"n/a")</f>
        <v>0.78726504297030098</v>
      </c>
      <c r="Y41" s="120">
        <f>IFERROR(R41/T41-1,"n/a")</f>
        <v>4.4249931907939537</v>
      </c>
      <c r="Z41" s="120">
        <f>IFERROR(R41/U41-1,"n/a")</f>
        <v>29.234123294689105</v>
      </c>
      <c r="AA41" s="121">
        <f>IFERROR(R41/V41-1,"n/a")</f>
        <v>0.19020440906911196</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10">F19</f>
        <v>2</v>
      </c>
      <c r="G43" s="74">
        <f t="shared" si="10"/>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'Dec-23'!O43+'Jan-24'!G43</f>
        <v>689</v>
      </c>
      <c r="S43" s="74">
        <f>'Dec-23'!P43+'Jan-24'!H43</f>
        <v>649</v>
      </c>
      <c r="T43" s="74">
        <f>'Dec-23'!Q43+'Jan-24'!I43</f>
        <v>47</v>
      </c>
      <c r="U43" s="74">
        <f>'Dec-23'!R43+'Jan-24'!J43</f>
        <v>8</v>
      </c>
      <c r="V43" s="74">
        <f>'Dec-23'!S43+'Jan-24'!K43</f>
        <v>284</v>
      </c>
      <c r="W43" s="64"/>
      <c r="X43" s="120">
        <f>IFERROR(R43/S43-1,"n/a")</f>
        <v>6.1633281972264919E-2</v>
      </c>
      <c r="Y43" s="120">
        <f>IFERROR(R43/T43-1,"n/a")</f>
        <v>13.659574468085106</v>
      </c>
      <c r="Z43" s="120">
        <f>IFERROR(R43/U43-1,"n/a")</f>
        <v>85.125</v>
      </c>
      <c r="AA43" s="121">
        <f>IFERROR(R43/V43-1,"n/a")</f>
        <v>1.426056338028169</v>
      </c>
      <c r="AB43" s="150"/>
      <c r="AC43" s="89">
        <v>669</v>
      </c>
      <c r="AD43" s="89">
        <v>59</v>
      </c>
      <c r="AE43" s="70">
        <v>9</v>
      </c>
      <c r="AF43" s="78">
        <v>287</v>
      </c>
      <c r="AH43" s="123"/>
    </row>
    <row r="44" spans="1:34" s="124" customFormat="1" ht="10.199999999999999">
      <c r="A44" s="123"/>
      <c r="B44" s="123"/>
      <c r="C44" s="33"/>
      <c r="D44" s="26" t="s">
        <v>11</v>
      </c>
      <c r="E44" s="32"/>
      <c r="F44" s="74">
        <f t="shared" si="10"/>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'Dec-23'!O44+'Jan-24'!G44</f>
        <v>1260540</v>
      </c>
      <c r="S44" s="74">
        <f>'Dec-23'!P44+'Jan-24'!H44</f>
        <v>885224</v>
      </c>
      <c r="T44" s="74">
        <f>'Dec-23'!Q44+'Jan-24'!I44</f>
        <v>17541</v>
      </c>
      <c r="U44" s="74">
        <f>'Dec-23'!R44+'Jan-24'!J44</f>
        <v>9117</v>
      </c>
      <c r="V44" s="74">
        <f>'Dec-23'!S44+'Jan-24'!K44</f>
        <v>579886</v>
      </c>
      <c r="W44" s="64"/>
      <c r="X44" s="120">
        <f>IFERROR(R44/S44-1,"n/a")</f>
        <v>0.42397856361779618</v>
      </c>
      <c r="Y44" s="120">
        <f>IFERROR(R44/T44-1,"n/a")</f>
        <v>70.86249358645459</v>
      </c>
      <c r="Z44" s="120">
        <f>IFERROR(R44/U44-1,"n/a")</f>
        <v>137.26258637709773</v>
      </c>
      <c r="AA44" s="121">
        <f>IFERROR(R44/V44-1,"n/a")</f>
        <v>1.1737720862376397</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11">F22</f>
        <v>94</v>
      </c>
      <c r="G46" s="74">
        <f t="shared" si="11"/>
        <v>106</v>
      </c>
      <c r="H46" s="74">
        <f t="shared" si="11"/>
        <v>16</v>
      </c>
      <c r="I46" s="74">
        <f t="shared" si="11"/>
        <v>0</v>
      </c>
      <c r="J46" s="74">
        <f t="shared" si="11"/>
        <v>19</v>
      </c>
      <c r="K46" s="74">
        <f t="shared" si="11"/>
        <v>24</v>
      </c>
      <c r="L46" s="64">
        <f>IFERROR(F46/G46-1,"n/a")</f>
        <v>-0.1132075471698113</v>
      </c>
      <c r="M46" s="64">
        <f>IFERROR(F46/H46-1,"n/a")</f>
        <v>4.875</v>
      </c>
      <c r="N46" s="64" t="str">
        <f>IFERROR(F46/I46-1,"n/a")</f>
        <v>n/a</v>
      </c>
      <c r="O46" s="64">
        <f>IFERROR(F46/J46-1,"n/a")</f>
        <v>3.9473684210526319</v>
      </c>
      <c r="P46" s="60">
        <f>IFERROR(F46/K46-1,"n/a")</f>
        <v>2.9166666666666665</v>
      </c>
      <c r="Q46" s="64"/>
      <c r="R46" s="74">
        <f>'Dec-23'!O46+'Jan-24'!G46</f>
        <v>1318</v>
      </c>
      <c r="S46" s="74">
        <f>'Dec-23'!P46+'Jan-24'!H46</f>
        <v>853</v>
      </c>
      <c r="T46" s="74">
        <f>'Dec-23'!Q46+'Jan-24'!I46</f>
        <v>283</v>
      </c>
      <c r="U46" s="74">
        <f>'Dec-23'!R46+'Jan-24'!J46</f>
        <v>19</v>
      </c>
      <c r="V46" s="74">
        <f>'Dec-23'!S46+'Jan-24'!K46</f>
        <v>762</v>
      </c>
      <c r="W46" s="64"/>
      <c r="X46" s="120">
        <f>IFERROR(R46/S46-1,"n/a")</f>
        <v>0.54513481828839394</v>
      </c>
      <c r="Y46" s="120">
        <f>IFERROR(R46/T46-1,"n/a")</f>
        <v>3.6572438162544172</v>
      </c>
      <c r="Z46" s="120">
        <f>IFERROR(R46/U46-1,"n/a")</f>
        <v>68.368421052631575</v>
      </c>
      <c r="AA46" s="121">
        <f>IFERROR(R46/V46-1,"n/a")</f>
        <v>0.7296587926509186</v>
      </c>
      <c r="AB46" s="150"/>
      <c r="AC46" s="89">
        <v>1129</v>
      </c>
      <c r="AD46" s="89">
        <v>336</v>
      </c>
      <c r="AE46" s="84">
        <v>43</v>
      </c>
      <c r="AF46" s="78">
        <v>781</v>
      </c>
      <c r="AH46" s="123"/>
    </row>
    <row r="47" spans="1:34" s="124" customFormat="1" ht="10.199999999999999">
      <c r="A47" s="123"/>
      <c r="B47" s="123"/>
      <c r="C47" s="33"/>
      <c r="D47" s="26" t="s">
        <v>11</v>
      </c>
      <c r="E47" s="32"/>
      <c r="F47" s="74">
        <f t="shared" si="11"/>
        <v>307845</v>
      </c>
      <c r="G47" s="74">
        <f t="shared" si="11"/>
        <v>290797</v>
      </c>
      <c r="H47" s="74">
        <f t="shared" si="11"/>
        <v>21828</v>
      </c>
      <c r="I47" s="74">
        <f t="shared" si="11"/>
        <v>0</v>
      </c>
      <c r="J47" s="74">
        <f t="shared" si="11"/>
        <v>64994</v>
      </c>
      <c r="K47" s="74">
        <f t="shared" si="11"/>
        <v>74523</v>
      </c>
      <c r="L47" s="64">
        <f>IFERROR(F47/G47-1,"n/a")</f>
        <v>5.8625088979597395E-2</v>
      </c>
      <c r="M47" s="64">
        <f>IFERROR(F47/H47-1,"n/a")</f>
        <v>13.103216052776251</v>
      </c>
      <c r="N47" s="64" t="str">
        <f>IFERROR(F47/I47-1,"n/a")</f>
        <v>n/a</v>
      </c>
      <c r="O47" s="64">
        <f>IFERROR(F47/J47-1,"n/a")</f>
        <v>3.7365141397667481</v>
      </c>
      <c r="P47" s="60">
        <f>IFERROR(F47/K47-1,"n/a")</f>
        <v>3.1308723481341332</v>
      </c>
      <c r="Q47" s="64"/>
      <c r="R47" s="74">
        <f>'Dec-23'!O47+'Jan-24'!G47</f>
        <v>3894989</v>
      </c>
      <c r="S47" s="74">
        <f>'Dec-23'!P47+'Jan-24'!H47</f>
        <v>2111065</v>
      </c>
      <c r="T47" s="74">
        <f>'Dec-23'!Q47+'Jan-24'!I47</f>
        <v>465109</v>
      </c>
      <c r="U47" s="74">
        <f>'Dec-23'!R47+'Jan-24'!J47</f>
        <v>64994</v>
      </c>
      <c r="V47" s="74">
        <f>'Dec-23'!S47+'Jan-24'!K47</f>
        <v>2375565</v>
      </c>
      <c r="W47" s="64"/>
      <c r="X47" s="120">
        <f>IFERROR(R47/S47-1,"n/a")</f>
        <v>0.84503508892431078</v>
      </c>
      <c r="Y47" s="120">
        <f>IFERROR(R47/T47-1,"n/a")</f>
        <v>7.3743574086934469</v>
      </c>
      <c r="Z47" s="120">
        <f>IFERROR(R47/U47-1,"n/a")</f>
        <v>58.928439548265992</v>
      </c>
      <c r="AA47" s="121">
        <f>IFERROR(R47/V47-1,"n/a")</f>
        <v>0.63960531494612871</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12">F25</f>
        <v>0</v>
      </c>
      <c r="G49" s="74">
        <f t="shared" si="12"/>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'Dec-23'!O49+'Jan-24'!G49</f>
        <v>21</v>
      </c>
      <c r="S49" s="74">
        <f>'Dec-23'!P49+'Jan-24'!H49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12"/>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'Dec-23'!O50+'Jan-24'!G50</f>
        <v>38626</v>
      </c>
      <c r="S50" s="74">
        <f>'Dec-23'!P50+'Jan-24'!H50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304</v>
      </c>
      <c r="G51" s="75">
        <f>G37+G40+G43+G46+G49</f>
        <v>303</v>
      </c>
      <c r="H51" s="75">
        <f t="shared" ref="H51:K52" si="13">H37+H40+H43+H46+H49</f>
        <v>186</v>
      </c>
      <c r="I51" s="75">
        <f t="shared" si="13"/>
        <v>2</v>
      </c>
      <c r="J51" s="75">
        <f t="shared" si="13"/>
        <v>212</v>
      </c>
      <c r="K51" s="75">
        <f t="shared" si="13"/>
        <v>218</v>
      </c>
      <c r="L51" s="66">
        <f>IFERROR(F51/G51-1,"n/a")</f>
        <v>3.3003300330032292E-3</v>
      </c>
      <c r="M51" s="66">
        <f>IFERROR(F51/H51-1,"n/a")</f>
        <v>0.63440860215053774</v>
      </c>
      <c r="N51" s="66">
        <f>IFERROR(F51/I51-1,"n/a")</f>
        <v>151</v>
      </c>
      <c r="O51" s="66">
        <f>IFERROR(F51/J51-1,"n/a")</f>
        <v>0.4339622641509433</v>
      </c>
      <c r="P51" s="62">
        <f>IFERROR(F51/K51-1,"n/a")</f>
        <v>0.39449541284403677</v>
      </c>
      <c r="Q51" s="66"/>
      <c r="R51" s="75">
        <f>R37+R40+R43+R46+R49</f>
        <v>3867</v>
      </c>
      <c r="S51" s="75">
        <f t="shared" ref="R51:V52" si="14">S37+S40+S43+S46+S49</f>
        <v>3158</v>
      </c>
      <c r="T51" s="75">
        <f t="shared" si="14"/>
        <v>1039</v>
      </c>
      <c r="U51" s="75">
        <f t="shared" si="14"/>
        <v>305</v>
      </c>
      <c r="V51" s="75">
        <f t="shared" si="14"/>
        <v>2894</v>
      </c>
      <c r="W51" s="66"/>
      <c r="X51" s="66">
        <f>IFERROR(R51/S51-1,"n/a")</f>
        <v>0.22450918302723233</v>
      </c>
      <c r="Y51" s="66">
        <f>IFERROR(R51/T51-1,"n/a")</f>
        <v>2.7218479307025985</v>
      </c>
      <c r="Z51" s="66">
        <f t="shared" ref="Z51:Z52" si="15">IFERROR(R51/U51-1,"n/a")</f>
        <v>11.678688524590164</v>
      </c>
      <c r="AA51" s="62">
        <f>IFERROR(R51/V51-1,"n/a")</f>
        <v>0.33621285418106428</v>
      </c>
      <c r="AB51" s="66"/>
      <c r="AC51" s="46">
        <f t="shared" ref="AC51:AE52" si="16">AC37+AC40+AC43+AC46+AC49</f>
        <v>3856</v>
      </c>
      <c r="AD51" s="46">
        <f t="shared" si="16"/>
        <v>1673</v>
      </c>
      <c r="AE51" s="46">
        <f t="shared" si="16"/>
        <v>669</v>
      </c>
      <c r="AF51" s="80">
        <f>AF37+AF40+AF43+AF46+AF49</f>
        <v>3241</v>
      </c>
      <c r="AH51" s="123"/>
    </row>
    <row r="52" spans="3:34" s="124" customFormat="1" ht="11.4" thickTop="1" thickBot="1">
      <c r="C52" s="38" t="s">
        <v>13</v>
      </c>
      <c r="D52" s="39"/>
      <c r="E52" s="40"/>
      <c r="F52" s="76">
        <f>F38+F41+F44+F47+F50</f>
        <v>975563</v>
      </c>
      <c r="G52" s="76">
        <f>G38+G41+G44+G47+G50</f>
        <v>833405</v>
      </c>
      <c r="H52" s="76">
        <f t="shared" si="13"/>
        <v>219956</v>
      </c>
      <c r="I52" s="76">
        <f t="shared" si="13"/>
        <v>1288</v>
      </c>
      <c r="J52" s="76">
        <f t="shared" si="13"/>
        <v>555038</v>
      </c>
      <c r="K52" s="76">
        <f t="shared" si="13"/>
        <v>620852</v>
      </c>
      <c r="L52" s="67">
        <f>IFERROR(F52/G52-1,"n/a")</f>
        <v>0.17057493055597228</v>
      </c>
      <c r="M52" s="67">
        <f>IFERROR(F52/H52-1,"n/a")</f>
        <v>3.4352643255923914</v>
      </c>
      <c r="N52" s="67">
        <f>IFERROR(F52/I52-1,"n/a")</f>
        <v>756.4246894409938</v>
      </c>
      <c r="O52" s="67">
        <f>IFERROR(F52/J52-1,"n/a")</f>
        <v>0.75765082751090906</v>
      </c>
      <c r="P52" s="63">
        <f>IFERROR(F52/K52-1,"n/a")</f>
        <v>0.57132939895498436</v>
      </c>
      <c r="Q52" s="67"/>
      <c r="R52" s="76">
        <f t="shared" si="14"/>
        <v>11004886</v>
      </c>
      <c r="S52" s="76">
        <f t="shared" si="14"/>
        <v>6915132</v>
      </c>
      <c r="T52" s="76">
        <f t="shared" si="14"/>
        <v>1539571</v>
      </c>
      <c r="U52" s="76">
        <f t="shared" si="14"/>
        <v>592894</v>
      </c>
      <c r="V52" s="76">
        <f t="shared" si="14"/>
        <v>7959719</v>
      </c>
      <c r="W52" s="67"/>
      <c r="X52" s="67">
        <f>IFERROR(R52/S52-1,"n/a")</f>
        <v>0.5914209591371502</v>
      </c>
      <c r="Y52" s="118">
        <f>IFERROR(R52/T52-1,"n/a")</f>
        <v>6.1480211045804314</v>
      </c>
      <c r="Z52" s="118">
        <f t="shared" si="15"/>
        <v>17.56130438155893</v>
      </c>
      <c r="AA52" s="119">
        <f>IFERROR(R52/V52-1,"n/a")</f>
        <v>0.38257217371618268</v>
      </c>
      <c r="AB52" s="118"/>
      <c r="AC52" s="47">
        <f t="shared" si="16"/>
        <v>9237323</v>
      </c>
      <c r="AD52" s="47">
        <f t="shared" si="16"/>
        <v>2410085</v>
      </c>
      <c r="AE52" s="47">
        <f t="shared" si="16"/>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7" zoomScaleNormal="100" workbookViewId="0">
      <selection activeCell="O37" sqref="O37"/>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6.2">
      <c r="A4" s="9"/>
      <c r="B4" s="11" t="s">
        <v>7</v>
      </c>
      <c r="C4" s="26"/>
      <c r="D4" s="93" t="s">
        <v>31</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December</v>
      </c>
      <c r="G9" s="158"/>
      <c r="H9" s="158"/>
      <c r="I9" s="158"/>
      <c r="J9" s="158"/>
      <c r="K9" s="158"/>
      <c r="L9" s="158"/>
      <c r="M9" s="158"/>
      <c r="N9" s="159"/>
      <c r="O9" s="157" t="str">
        <f>"January to "&amp; D4</f>
        <v>January to December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1492</v>
      </c>
      <c r="Q13" s="68">
        <f>'Nov-23'!Q13+'Dec-23'!H13</f>
        <v>515</v>
      </c>
      <c r="R13" s="68">
        <f>'Nov-23'!R13+'Dec-23'!I13</f>
        <v>551</v>
      </c>
      <c r="S13" s="68">
        <f>'Nov-23'!S13+'Dec-23'!J13</f>
        <v>1584</v>
      </c>
      <c r="T13" s="64">
        <f>IFERROR(O13/P13-1,"n/a")</f>
        <v>9.2493297587131318E-2</v>
      </c>
      <c r="U13" s="64">
        <f>IFERROR(O13/Q13-1,"n/a")</f>
        <v>2.1650485436893203</v>
      </c>
      <c r="V13" s="64">
        <f>IFERROR(O13/R13-1,"n/a")</f>
        <v>1.958257713248639</v>
      </c>
      <c r="W13" s="60">
        <f>IFERROR(O13/S13-1,"n/a")</f>
        <v>2.9040404040403978E-2</v>
      </c>
      <c r="X13" s="68">
        <v>1486</v>
      </c>
      <c r="Y13" s="68">
        <v>522</v>
      </c>
      <c r="Z13" s="68">
        <v>551</v>
      </c>
      <c r="AA13" s="136">
        <v>1591</v>
      </c>
      <c r="AB13" s="123"/>
      <c r="AC13" s="123"/>
    </row>
    <row r="14" spans="1:29" s="124" customFormat="1" ht="10.8">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3575706</v>
      </c>
      <c r="Q14" s="68">
        <f>'Nov-23'!Q14+'Dec-23'!H14</f>
        <v>763201</v>
      </c>
      <c r="R14" s="68">
        <f>'Nov-23'!R14+'Dec-23'!I14</f>
        <v>1092884</v>
      </c>
      <c r="S14" s="68">
        <f>'Nov-23'!S14+'Dec-23'!J14</f>
        <v>4571076</v>
      </c>
      <c r="T14" s="64">
        <f>IFERROR(O14/P14-1,"n/a")</f>
        <v>0.46335772571906086</v>
      </c>
      <c r="U14" s="64">
        <f>IFERROR(O14/Q14-1,"n/a")</f>
        <v>5.8560405450202504</v>
      </c>
      <c r="V14" s="64">
        <f>IFERROR(O14/R14-1,"n/a")</f>
        <v>3.7878246913670619</v>
      </c>
      <c r="W14" s="60">
        <f>IFERROR(O14/S14-1,"n/a")</f>
        <v>0.14470575418129128</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554</v>
      </c>
      <c r="Q16" s="68">
        <f>'Nov-23'!Q16+'Dec-23'!H16</f>
        <v>204</v>
      </c>
      <c r="R16" s="68">
        <f>'Nov-23'!R16+'Dec-23'!I16</f>
        <v>54</v>
      </c>
      <c r="S16" s="68">
        <f>'Nov-23'!S16+'Dec-23'!J16</f>
        <v>593</v>
      </c>
      <c r="T16" s="64">
        <f>IFERROR(O16/P16-1,"n/a")</f>
        <v>3.4296028880866469E-2</v>
      </c>
      <c r="U16" s="64">
        <f>IFERROR(O16/Q16-1,"n/a")</f>
        <v>1.8088235294117645</v>
      </c>
      <c r="V16" s="64">
        <f>IFERROR(O16/R16-1,"n/a")</f>
        <v>9.6111111111111107</v>
      </c>
      <c r="W16" s="60">
        <f>IFERROR(O16/S16-1,"n/a")</f>
        <v>-3.3726812816188834E-2</v>
      </c>
      <c r="X16" s="68">
        <v>572</v>
      </c>
      <c r="Y16" s="68">
        <v>202</v>
      </c>
      <c r="Z16" s="68">
        <v>54</v>
      </c>
      <c r="AA16" s="136">
        <v>586</v>
      </c>
      <c r="AB16" s="123"/>
      <c r="AC16" s="123"/>
    </row>
    <row r="17" spans="1:29" s="124" customFormat="1" ht="10.8">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926352</v>
      </c>
      <c r="Q17" s="68">
        <f>'Nov-23'!Q17+'Dec-23'!H17</f>
        <v>302535</v>
      </c>
      <c r="R17" s="68">
        <f>'Nov-23'!R17+'Dec-23'!I17</f>
        <v>70675</v>
      </c>
      <c r="S17" s="68">
        <f>'Nov-23'!S17+'Dec-23'!J17</f>
        <v>1398533</v>
      </c>
      <c r="T17" s="64">
        <f>IFERROR(O17/P17-1,"n/a")</f>
        <v>0.79271486432803084</v>
      </c>
      <c r="U17" s="64">
        <f>IFERROR(O17/Q17-1,"n/a")</f>
        <v>4.4892326507676801</v>
      </c>
      <c r="V17" s="64">
        <f>IFERROR(O17/R17-1,"n/a")</f>
        <v>22.497488503714184</v>
      </c>
      <c r="W17" s="60">
        <f>IFERROR(O17/S17-1,"n/a")</f>
        <v>0.18744784713696427</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6">
        <v>290</v>
      </c>
      <c r="AB19" s="123"/>
      <c r="AC19" s="123"/>
    </row>
    <row r="20" spans="1:29" s="124" customFormat="1" ht="10.8">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890</v>
      </c>
      <c r="Q22" s="68">
        <f>'Nov-23'!Q22+'Dec-23'!H22</f>
        <v>283</v>
      </c>
      <c r="R22" s="68">
        <f>'Nov-23'!R22+'Dec-23'!I22</f>
        <v>205</v>
      </c>
      <c r="S22" s="68">
        <f>'Nov-23'!S22+'Dec-23'!J22</f>
        <v>1061</v>
      </c>
      <c r="T22" s="64">
        <f>IFERROR(O22/P22-1,"n/a")</f>
        <v>0.68426966292134828</v>
      </c>
      <c r="U22" s="64">
        <f>IFERROR(O22/Q22-1,"n/a")</f>
        <v>4.2968197879858661</v>
      </c>
      <c r="V22" s="64">
        <f>IFERROR(O22/R22-1,"n/a")</f>
        <v>6.3121951219512198</v>
      </c>
      <c r="W22" s="60">
        <f>IFERROR(O22/S22-1,"n/a")</f>
        <v>0.41281809613572107</v>
      </c>
      <c r="X22" s="68">
        <v>895</v>
      </c>
      <c r="Y22" s="68">
        <v>283</v>
      </c>
      <c r="Z22" s="68">
        <v>43</v>
      </c>
      <c r="AA22" s="136">
        <v>827</v>
      </c>
      <c r="AB22" s="123"/>
      <c r="AC22" s="123"/>
    </row>
    <row r="23" spans="1:29" s="124" customFormat="1" ht="10.8">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2157691</v>
      </c>
      <c r="Q23" s="68">
        <f>'Nov-23'!Q23+'Dec-23'!H23</f>
        <v>465109</v>
      </c>
      <c r="R23" s="68">
        <f>'Nov-23'!R23+'Dec-23'!I23</f>
        <v>545974</v>
      </c>
      <c r="S23" s="68">
        <f>'Nov-23'!S23+'Dec-23'!J23</f>
        <v>3220857</v>
      </c>
      <c r="T23" s="64">
        <f>IFERROR(O23/P23-1,"n/a")</f>
        <v>1.0579712294299788</v>
      </c>
      <c r="U23" s="64">
        <f>IFERROR(O23/Q23-1,"n/a")</f>
        <v>8.5471513129180465</v>
      </c>
      <c r="V23" s="64">
        <f>IFERROR(O23/R23-1,"n/a")</f>
        <v>7.1331089026217374</v>
      </c>
      <c r="W23" s="60">
        <f>IFERROR(O23/S23-1,"n/a")</f>
        <v>0.37865977905880333</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6">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3603</v>
      </c>
      <c r="Q27" s="75">
        <f t="shared" si="3"/>
        <v>1049</v>
      </c>
      <c r="R27" s="75">
        <f t="shared" si="3"/>
        <v>820</v>
      </c>
      <c r="S27" s="75">
        <f t="shared" si="3"/>
        <v>3544</v>
      </c>
      <c r="T27" s="66">
        <f>IFERROR(O27/P27-1,"n/a")</f>
        <v>0.22980849292256456</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7562881</v>
      </c>
      <c r="Q28" s="76">
        <f t="shared" si="3"/>
        <v>1548386</v>
      </c>
      <c r="R28" s="76">
        <f t="shared" si="3"/>
        <v>1719580</v>
      </c>
      <c r="S28" s="76">
        <f t="shared" si="3"/>
        <v>9796644</v>
      </c>
      <c r="T28" s="67">
        <f>IFERROR(O28/P28-1,"n/a")</f>
        <v>0.67262184873727349</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December</v>
      </c>
      <c r="G33" s="158"/>
      <c r="H33" s="158"/>
      <c r="I33" s="158"/>
      <c r="J33" s="158"/>
      <c r="K33" s="158"/>
      <c r="L33" s="158"/>
      <c r="M33" s="158"/>
      <c r="N33" s="159"/>
      <c r="O33" s="161" t="str">
        <f>"April to "&amp;D4&amp;" (YTD)"</f>
        <v>April to December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962</v>
      </c>
      <c r="Q37" s="74">
        <f>'Nov-23'!Q37+'Dec-23'!H37</f>
        <v>515</v>
      </c>
      <c r="R37" s="74">
        <f>'Nov-23'!R37+'Dec-23'!I37</f>
        <v>42</v>
      </c>
      <c r="S37" s="74">
        <f>'Nov-23'!S37+'Dec-23'!J37</f>
        <v>1068</v>
      </c>
      <c r="T37" s="120">
        <f>IFERROR(O37/P37-1,"n/a")</f>
        <v>0.1434511434511434</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0.199999999999999">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2816048</v>
      </c>
      <c r="Q38" s="74">
        <f>'Nov-23'!Q38+'Dec-23'!H38</f>
        <v>763201</v>
      </c>
      <c r="R38" s="74">
        <f>'Nov-23'!R38+'Dec-23'!I38</f>
        <v>0</v>
      </c>
      <c r="S38" s="74">
        <f>'Nov-23'!S38+'Dec-23'!J38</f>
        <v>3119972</v>
      </c>
      <c r="T38" s="120">
        <f>IFERROR(O38/P38-1,"n/a")</f>
        <v>0.31189276603239713</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518</v>
      </c>
      <c r="Q40" s="74">
        <f>'Nov-23'!Q40+'Dec-23'!H40</f>
        <v>192</v>
      </c>
      <c r="R40" s="74">
        <f>'Nov-23'!R40+'Dec-23'!I40</f>
        <v>44</v>
      </c>
      <c r="S40" s="74">
        <f>'Nov-23'!S40+'Dec-23'!J40</f>
        <v>570</v>
      </c>
      <c r="T40" s="120">
        <f>IFERROR(O40/P40-1,"n/a")</f>
        <v>5.4054054054053946E-2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0.199999999999999">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889844</v>
      </c>
      <c r="Q41" s="74">
        <f>'Nov-23'!Q41+'Dec-23'!H41</f>
        <v>292432</v>
      </c>
      <c r="R41" s="74">
        <f>'Nov-23'!R41+'Dec-23'!I41</f>
        <v>29562</v>
      </c>
      <c r="S41" s="74">
        <f>'Nov-23'!S41+'Dec-23'!J41</f>
        <v>1318159</v>
      </c>
      <c r="T41" s="120">
        <f>IFERROR(O41/P41-1,"n/a")</f>
        <v>0.77292873807094287</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0.199999999999999">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837</v>
      </c>
      <c r="Q46" s="74">
        <f>'Nov-23'!Q46+'Dec-23'!H46</f>
        <v>283</v>
      </c>
      <c r="R46" s="74">
        <f>'Nov-23'!R46+'Dec-23'!I46</f>
        <v>0</v>
      </c>
      <c r="S46" s="74">
        <f>'Nov-23'!S46+'Dec-23'!J46</f>
        <v>738</v>
      </c>
      <c r="T46" s="120">
        <f>IFERROR(O46/P46-1,"n/a")</f>
        <v>0.44802867383512535</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0.199999999999999">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2089237</v>
      </c>
      <c r="Q47" s="74">
        <f>'Nov-23'!Q47+'Dec-23'!H47</f>
        <v>465109</v>
      </c>
      <c r="R47" s="74">
        <f>'Nov-23'!R47+'Dec-23'!I47</f>
        <v>0</v>
      </c>
      <c r="S47" s="74">
        <f>'Nov-23'!S47+'Dec-23'!J47</f>
        <v>2301042</v>
      </c>
      <c r="T47" s="120">
        <f>IFERROR(O47/P47-1,"n/a")</f>
        <v>0.72512357382144765</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2972</v>
      </c>
      <c r="Q51" s="75">
        <f t="shared" si="11"/>
        <v>1037</v>
      </c>
      <c r="R51" s="75">
        <f t="shared" si="11"/>
        <v>93</v>
      </c>
      <c r="S51" s="75">
        <f t="shared" si="11"/>
        <v>2676</v>
      </c>
      <c r="T51" s="66">
        <f>IFERROR(O51/P51-1,"n/a")</f>
        <v>0.19919246298788695</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6695176</v>
      </c>
      <c r="Q52" s="76">
        <f t="shared" si="11"/>
        <v>1538283</v>
      </c>
      <c r="R52" s="76">
        <f t="shared" si="11"/>
        <v>37856</v>
      </c>
      <c r="S52" s="76">
        <f t="shared" si="11"/>
        <v>7338867</v>
      </c>
      <c r="T52" s="67">
        <f>IFERROR(O52/P52-1,"n/a")</f>
        <v>0.51922533477835375</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031E40-D726-4BC6-B149-33DB48D3A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50acc271-0769-44fa-a07c-5c2dfce6e462"/>
    <ds:schemaRef ds:uri="8cd7474e-1d48-42f1-a929-9fa835c241d5"/>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37</vt:i4>
      </vt:variant>
      <vt:variant>
        <vt:lpstr>Named Ranges</vt:lpstr>
      </vt:variant>
      <vt:variant>
        <vt:i4>3</vt:i4>
      </vt:variant>
    </vt:vector>
  </HeadingPairs>
  <TitlesOfParts>
    <vt:vector size="40" baseType="lpstr">
      <vt:lpstr> </vt:lpstr>
      <vt:lpstr>Disclaimer</vt:lpstr>
      <vt:lpstr>Notes</vt:lpstr>
      <vt:lpstr>Occupancy_2024</vt:lpstr>
      <vt:lpstr>Traffic&gt;</vt:lpstr>
      <vt:lpstr>Mar-24</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2024-04-16T10:48:27Z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