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1.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120" yWindow="-120" windowWidth="29040" windowHeight="15840" activeTab="5"/>
  </bookViews>
  <sheets>
    <sheet name=" " sheetId="3" r:id="rId1"/>
    <sheet name="Disclaimer" sheetId="13" r:id="rId2"/>
    <sheet name="Notes" sheetId="11" r:id="rId3"/>
    <sheet name="Occupancy_2024" sheetId="24" r:id="rId4"/>
    <sheet name="Traffic&gt;" sheetId="25" r:id="rId5"/>
    <sheet name="May-24" sheetId="49" r:id="rId6"/>
    <sheet name="Apr-24" sheetId="48" r:id="rId7"/>
    <sheet name="Mar-24" sheetId="47" r:id="rId8"/>
    <sheet name="Feb-24" sheetId="46" r:id="rId9"/>
    <sheet name="Jan-24" sheetId="45" r:id="rId10"/>
    <sheet name="Dec-23" sheetId="44" r:id="rId11"/>
    <sheet name="Nov-23" sheetId="43" r:id="rId12"/>
    <sheet name="Oct-23" sheetId="41" r:id="rId13"/>
    <sheet name="Sep-23" sheetId="40" r:id="rId14"/>
    <sheet name="Aug-23" sheetId="38" r:id="rId15"/>
    <sheet name="July-23" sheetId="37" r:id="rId16"/>
    <sheet name="June-23" sheetId="36" r:id="rId17"/>
    <sheet name="May-23" sheetId="35" r:id="rId18"/>
    <sheet name="Apr-23" sheetId="34" r:id="rId19"/>
    <sheet name="Mar-23" sheetId="33" r:id="rId20"/>
    <sheet name="Mar-23_old structure" sheetId="32" r:id="rId21"/>
    <sheet name="Feb-23" sheetId="31" r:id="rId22"/>
    <sheet name="Jan-23" sheetId="30" r:id="rId23"/>
    <sheet name="Dec-22" sheetId="29" r:id="rId24"/>
    <sheet name="Nov-22" sheetId="28" r:id="rId25"/>
    <sheet name="Oct-22" sheetId="27" r:id="rId26"/>
    <sheet name="Sep-22" sheetId="26" r:id="rId27"/>
    <sheet name="Aug-22" sheetId="22" r:id="rId28"/>
    <sheet name="Jul-22" sheetId="21" r:id="rId29"/>
    <sheet name="Jun-22" sheetId="20" r:id="rId30"/>
    <sheet name="May-22" sheetId="19" r:id="rId31"/>
    <sheet name="Apr-22" sheetId="18" r:id="rId32"/>
    <sheet name="Mar-22" sheetId="17" r:id="rId33"/>
    <sheet name="Feb-22" sheetId="16" r:id="rId34"/>
    <sheet name="Jan-22" sheetId="15" r:id="rId35"/>
    <sheet name="Dec-21" sheetId="14" r:id="rId36"/>
    <sheet name="Nov-21" sheetId="10" r:id="rId37"/>
    <sheet name="Oct-21" sheetId="9" r:id="rId38"/>
    <sheet name="Sept-21" sheetId="1" r:id="rId39"/>
  </sheets>
  <externalReferences>
    <externalReference r:id="rId40"/>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Notes!$A$1:$CA$40</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31" hidden="1">'Apr-22'!$X:$XFD</definedName>
    <definedName name="Z_5F6D01E3_9E6F_4D7F_980F_63899AF95899_.wvu.Cols" localSheetId="27" hidden="1">'Aug-22'!$X:$XFD</definedName>
    <definedName name="Z_5F6D01E3_9E6F_4D7F_980F_63899AF95899_.wvu.Cols" localSheetId="35" hidden="1">'Dec-21'!$S:$XFD</definedName>
    <definedName name="Z_5F6D01E3_9E6F_4D7F_980F_63899AF95899_.wvu.Cols" localSheetId="23" hidden="1">'Dec-22'!$X:$XFD</definedName>
    <definedName name="Z_5F6D01E3_9E6F_4D7F_980F_63899AF95899_.wvu.Cols" localSheetId="1" hidden="1">Disclaimer!$X:$XFD</definedName>
    <definedName name="Z_5F6D01E3_9E6F_4D7F_980F_63899AF95899_.wvu.Cols" localSheetId="33" hidden="1">'Feb-22'!$X:$XFD</definedName>
    <definedName name="Z_5F6D01E3_9E6F_4D7F_980F_63899AF95899_.wvu.Cols" localSheetId="34" hidden="1">'Jan-22'!$X:$XFD</definedName>
    <definedName name="Z_5F6D01E3_9E6F_4D7F_980F_63899AF95899_.wvu.Cols" localSheetId="22" hidden="1">'Jan-23'!$AC:$XFD</definedName>
    <definedName name="Z_5F6D01E3_9E6F_4D7F_980F_63899AF95899_.wvu.Cols" localSheetId="28" hidden="1">'Jul-22'!$X:$XFD</definedName>
    <definedName name="Z_5F6D01E3_9E6F_4D7F_980F_63899AF95899_.wvu.Cols" localSheetId="29" hidden="1">'Jun-22'!$X:$XFD</definedName>
    <definedName name="Z_5F6D01E3_9E6F_4D7F_980F_63899AF95899_.wvu.Cols" localSheetId="32" hidden="1">'Mar-22'!$X:$XFD</definedName>
    <definedName name="Z_5F6D01E3_9E6F_4D7F_980F_63899AF95899_.wvu.Cols" localSheetId="30" hidden="1">'May-22'!$X:$XFD</definedName>
    <definedName name="Z_5F6D01E3_9E6F_4D7F_980F_63899AF95899_.wvu.Cols" localSheetId="2" hidden="1">Notes!$S:$XFD</definedName>
    <definedName name="Z_5F6D01E3_9E6F_4D7F_980F_63899AF95899_.wvu.Cols" localSheetId="36" hidden="1">'Nov-21'!$S:$XFD</definedName>
    <definedName name="Z_5F6D01E3_9E6F_4D7F_980F_63899AF95899_.wvu.Cols" localSheetId="24" hidden="1">'Nov-22'!$X:$XFD</definedName>
    <definedName name="Z_5F6D01E3_9E6F_4D7F_980F_63899AF95899_.wvu.Cols" localSheetId="3" hidden="1">Occupancy_2024!$AI:$XFD</definedName>
    <definedName name="Z_5F6D01E3_9E6F_4D7F_980F_63899AF95899_.wvu.Cols" localSheetId="37" hidden="1">'Oct-21'!$S:$XFD</definedName>
    <definedName name="Z_5F6D01E3_9E6F_4D7F_980F_63899AF95899_.wvu.Cols" localSheetId="25" hidden="1">'Oct-22'!$X:$XFD</definedName>
    <definedName name="Z_5F6D01E3_9E6F_4D7F_980F_63899AF95899_.wvu.Cols" localSheetId="26" hidden="1">'Sep-22'!$X:$XFD</definedName>
    <definedName name="Z_5F6D01E3_9E6F_4D7F_980F_63899AF95899_.wvu.Cols" localSheetId="38"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Notes!$A$1:$CA$40</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31" hidden="1">'Apr-22'!$49:$1048576,'Apr-22'!$30:$48</definedName>
    <definedName name="Z_5F6D01E3_9E6F_4D7F_980F_63899AF95899_.wvu.Rows" localSheetId="35" hidden="1">'Dec-21'!$49:$1048576,'Dec-21'!$30:$48</definedName>
    <definedName name="Z_5F6D01E3_9E6F_4D7F_980F_63899AF95899_.wvu.Rows" localSheetId="1" hidden="1">Disclaimer!$45:$1048576,Disclaimer!$30:$44</definedName>
    <definedName name="Z_5F6D01E3_9E6F_4D7F_980F_63899AF95899_.wvu.Rows" localSheetId="33" hidden="1">'Feb-22'!$49:$1048576,'Feb-22'!$30:$48</definedName>
    <definedName name="Z_5F6D01E3_9E6F_4D7F_980F_63899AF95899_.wvu.Rows" localSheetId="34" hidden="1">'Jan-22'!$49:$1048576,'Jan-22'!$30:$48</definedName>
    <definedName name="Z_5F6D01E3_9E6F_4D7F_980F_63899AF95899_.wvu.Rows" localSheetId="29" hidden="1">'Jun-22'!$49:$1048576,'Jun-22'!$30:$48</definedName>
    <definedName name="Z_5F6D01E3_9E6F_4D7F_980F_63899AF95899_.wvu.Rows" localSheetId="32" hidden="1">'Mar-22'!$49:$1048576,'Mar-22'!$30:$48</definedName>
    <definedName name="Z_5F6D01E3_9E6F_4D7F_980F_63899AF95899_.wvu.Rows" localSheetId="30" hidden="1">'May-22'!$49:$1048576,'May-22'!$30:$48</definedName>
    <definedName name="Z_5F6D01E3_9E6F_4D7F_980F_63899AF95899_.wvu.Rows" localSheetId="2" hidden="1">Notes!$50:$1048576,Notes!$32:$49</definedName>
    <definedName name="Z_5F6D01E3_9E6F_4D7F_980F_63899AF95899_.wvu.Rows" localSheetId="36" hidden="1">'Nov-21'!$49:$1048576,'Nov-21'!$30:$48</definedName>
    <definedName name="Z_5F6D01E3_9E6F_4D7F_980F_63899AF95899_.wvu.Rows" localSheetId="37" hidden="1">'Oct-21'!$49:$1048576,'Oct-21'!$30:$48</definedName>
    <definedName name="Z_5F6D01E3_9E6F_4D7F_980F_63899AF95899_.wvu.Rows" localSheetId="38"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50" i="49" l="1"/>
  <c r="V49" i="49"/>
  <c r="V47" i="49"/>
  <c r="V46" i="49"/>
  <c r="V44" i="49"/>
  <c r="V43" i="49"/>
  <c r="V41" i="49"/>
  <c r="V40" i="49"/>
  <c r="V38" i="49"/>
  <c r="V37" i="49"/>
  <c r="U50" i="49"/>
  <c r="U49" i="49"/>
  <c r="U47" i="49"/>
  <c r="U46" i="49"/>
  <c r="U44" i="49"/>
  <c r="U43" i="49"/>
  <c r="U41" i="49"/>
  <c r="U40" i="49"/>
  <c r="U38" i="49"/>
  <c r="U37" i="49"/>
  <c r="T50" i="49"/>
  <c r="T49" i="49"/>
  <c r="T47" i="49"/>
  <c r="T46" i="49"/>
  <c r="T44" i="49"/>
  <c r="T43" i="49"/>
  <c r="T41" i="49"/>
  <c r="T40" i="49"/>
  <c r="T38" i="49"/>
  <c r="T37" i="49"/>
  <c r="S50" i="49"/>
  <c r="S49" i="49"/>
  <c r="S47" i="49"/>
  <c r="S46" i="49"/>
  <c r="S44" i="49"/>
  <c r="S43" i="49"/>
  <c r="S41" i="49"/>
  <c r="S40" i="49"/>
  <c r="S38" i="49"/>
  <c r="S37" i="49"/>
  <c r="R50" i="49"/>
  <c r="R49" i="49"/>
  <c r="R47" i="49"/>
  <c r="R46" i="49"/>
  <c r="R44" i="49"/>
  <c r="R43" i="49"/>
  <c r="R41" i="49"/>
  <c r="R40" i="49"/>
  <c r="R38" i="49"/>
  <c r="R37" i="49"/>
  <c r="Q50" i="49"/>
  <c r="Q49" i="49"/>
  <c r="Q47" i="49"/>
  <c r="Q46" i="49"/>
  <c r="Q43" i="49"/>
  <c r="Q41" i="49"/>
  <c r="Q40" i="49"/>
  <c r="Q37" i="49"/>
  <c r="AF52" i="49" l="1"/>
  <c r="AE52" i="49"/>
  <c r="AD52" i="49"/>
  <c r="AC52" i="49"/>
  <c r="AF51" i="49"/>
  <c r="AE51" i="49"/>
  <c r="AD51" i="49"/>
  <c r="AC51" i="49"/>
  <c r="P50" i="49"/>
  <c r="L50" i="49"/>
  <c r="K50" i="49"/>
  <c r="J50" i="49"/>
  <c r="I50" i="49"/>
  <c r="H50" i="49"/>
  <c r="G50" i="49"/>
  <c r="F50" i="49"/>
  <c r="O50" i="49" s="1"/>
  <c r="AA49" i="49"/>
  <c r="K49" i="49"/>
  <c r="J49" i="49"/>
  <c r="I49" i="49"/>
  <c r="H49" i="49"/>
  <c r="G49" i="49"/>
  <c r="F49" i="49"/>
  <c r="M49" i="49" s="1"/>
  <c r="K47" i="49"/>
  <c r="J47" i="49"/>
  <c r="I47" i="49"/>
  <c r="H47" i="49"/>
  <c r="G47" i="49"/>
  <c r="F47" i="49"/>
  <c r="K46" i="49"/>
  <c r="J46" i="49"/>
  <c r="I46" i="49"/>
  <c r="H46" i="49"/>
  <c r="G46" i="49"/>
  <c r="F46" i="49"/>
  <c r="K44" i="49"/>
  <c r="J44" i="49"/>
  <c r="I44" i="49"/>
  <c r="H44" i="49"/>
  <c r="G44" i="49"/>
  <c r="F44" i="49"/>
  <c r="P44" i="49" s="1"/>
  <c r="K43" i="49"/>
  <c r="J43" i="49"/>
  <c r="I43" i="49"/>
  <c r="H43" i="49"/>
  <c r="G43" i="49"/>
  <c r="AA43" i="49" s="1"/>
  <c r="F43" i="49"/>
  <c r="M43" i="49" s="1"/>
  <c r="K41" i="49"/>
  <c r="J41" i="49"/>
  <c r="I41" i="49"/>
  <c r="H41" i="49"/>
  <c r="G41" i="49"/>
  <c r="F41" i="49"/>
  <c r="W41" i="49" s="1"/>
  <c r="Y40" i="49"/>
  <c r="L40" i="49"/>
  <c r="K40" i="49"/>
  <c r="J40" i="49"/>
  <c r="I40" i="49"/>
  <c r="H40" i="49"/>
  <c r="G40" i="49"/>
  <c r="F40" i="49"/>
  <c r="AA38" i="49"/>
  <c r="K38" i="49"/>
  <c r="J38" i="49"/>
  <c r="I38" i="49"/>
  <c r="H38" i="49"/>
  <c r="G38" i="49"/>
  <c r="G52" i="49" s="1"/>
  <c r="F38" i="49"/>
  <c r="O38" i="49" s="1"/>
  <c r="K37" i="49"/>
  <c r="J37" i="49"/>
  <c r="I37" i="49"/>
  <c r="I51" i="49" s="1"/>
  <c r="H37" i="49"/>
  <c r="H51" i="49" s="1"/>
  <c r="G37" i="49"/>
  <c r="G51" i="49" s="1"/>
  <c r="F37" i="49"/>
  <c r="AF28" i="49"/>
  <c r="AE28" i="49"/>
  <c r="AD28" i="49"/>
  <c r="AC28" i="49"/>
  <c r="AB28" i="49"/>
  <c r="K28" i="49"/>
  <c r="J28" i="49"/>
  <c r="I28" i="49"/>
  <c r="H28" i="49"/>
  <c r="G28" i="49"/>
  <c r="F28" i="49"/>
  <c r="N28" i="49" s="1"/>
  <c r="AF27" i="49"/>
  <c r="AE27" i="49"/>
  <c r="AD27" i="49"/>
  <c r="AC27" i="49"/>
  <c r="AB27" i="49"/>
  <c r="K27" i="49"/>
  <c r="J27" i="49"/>
  <c r="I27" i="49"/>
  <c r="H27" i="49"/>
  <c r="G27" i="49"/>
  <c r="F27" i="49"/>
  <c r="L27" i="49" s="1"/>
  <c r="P26" i="49"/>
  <c r="O26" i="49"/>
  <c r="N26" i="49"/>
  <c r="M26" i="49"/>
  <c r="L26" i="49"/>
  <c r="P25" i="49"/>
  <c r="O25" i="49"/>
  <c r="N25" i="49"/>
  <c r="M25" i="49"/>
  <c r="L25" i="49"/>
  <c r="P23" i="49"/>
  <c r="O23" i="49"/>
  <c r="N23" i="49"/>
  <c r="M23" i="49"/>
  <c r="L23" i="49"/>
  <c r="P22" i="49"/>
  <c r="O22" i="49"/>
  <c r="N22" i="49"/>
  <c r="M22" i="49"/>
  <c r="L22" i="49"/>
  <c r="P20" i="49"/>
  <c r="O20" i="49"/>
  <c r="N20" i="49"/>
  <c r="M20" i="49"/>
  <c r="L20" i="49"/>
  <c r="P19" i="49"/>
  <c r="O19" i="49"/>
  <c r="N19" i="49"/>
  <c r="M19" i="49"/>
  <c r="L19" i="49"/>
  <c r="P17" i="49"/>
  <c r="O17" i="49"/>
  <c r="N17" i="49"/>
  <c r="M17" i="49"/>
  <c r="L17" i="49"/>
  <c r="P16" i="49"/>
  <c r="O16" i="49"/>
  <c r="N16" i="49"/>
  <c r="M16" i="49"/>
  <c r="L16" i="49"/>
  <c r="P14" i="49"/>
  <c r="O14" i="49"/>
  <c r="N14" i="49"/>
  <c r="M14" i="49"/>
  <c r="L14" i="49"/>
  <c r="P13" i="49"/>
  <c r="O13" i="49"/>
  <c r="N13" i="49"/>
  <c r="M13" i="49"/>
  <c r="L13" i="49"/>
  <c r="Q9" i="49"/>
  <c r="F9" i="49"/>
  <c r="F33" i="49" s="1"/>
  <c r="M27" i="49" l="1"/>
  <c r="V51" i="49"/>
  <c r="Y46" i="49"/>
  <c r="L28" i="49"/>
  <c r="M37" i="49"/>
  <c r="P38" i="49"/>
  <c r="W46" i="49"/>
  <c r="P49" i="49"/>
  <c r="T52" i="49"/>
  <c r="W40" i="49"/>
  <c r="P43" i="49"/>
  <c r="O27" i="49"/>
  <c r="I52" i="49"/>
  <c r="L44" i="49"/>
  <c r="X49" i="49"/>
  <c r="K51" i="49"/>
  <c r="U52" i="49"/>
  <c r="P37" i="49"/>
  <c r="O44" i="49"/>
  <c r="L46" i="49"/>
  <c r="Z37" i="49"/>
  <c r="L38" i="49"/>
  <c r="X43" i="49"/>
  <c r="V52" i="49"/>
  <c r="AA41" i="49"/>
  <c r="X41" i="49"/>
  <c r="Z41" i="49"/>
  <c r="Y41" i="49"/>
  <c r="AA44" i="49"/>
  <c r="W47" i="49"/>
  <c r="S52" i="49"/>
  <c r="AA47" i="49"/>
  <c r="Z47" i="49"/>
  <c r="X47" i="49"/>
  <c r="Y47" i="49"/>
  <c r="AA50" i="49"/>
  <c r="U51" i="49"/>
  <c r="N37" i="49"/>
  <c r="X38" i="49"/>
  <c r="Z40" i="49"/>
  <c r="L41" i="49"/>
  <c r="N43" i="49"/>
  <c r="X44" i="49"/>
  <c r="Z46" i="49"/>
  <c r="L47" i="49"/>
  <c r="N49" i="49"/>
  <c r="X50" i="49"/>
  <c r="J51" i="49"/>
  <c r="R51" i="49"/>
  <c r="H52" i="49"/>
  <c r="P41" i="49"/>
  <c r="N27" i="49"/>
  <c r="O37" i="49"/>
  <c r="Y38" i="49"/>
  <c r="AA40" i="49"/>
  <c r="M41" i="49"/>
  <c r="O43" i="49"/>
  <c r="Y44" i="49"/>
  <c r="AA46" i="49"/>
  <c r="M47" i="49"/>
  <c r="O49" i="49"/>
  <c r="W50" i="49"/>
  <c r="Y50" i="49"/>
  <c r="Z38" i="49"/>
  <c r="N41" i="49"/>
  <c r="Z44" i="49"/>
  <c r="N47" i="49"/>
  <c r="Z50" i="49"/>
  <c r="J52" i="49"/>
  <c r="R52" i="49"/>
  <c r="P27" i="49"/>
  <c r="M28" i="49"/>
  <c r="M40" i="49"/>
  <c r="O41" i="49"/>
  <c r="W43" i="49"/>
  <c r="Y43" i="49"/>
  <c r="M46" i="49"/>
  <c r="O47" i="49"/>
  <c r="W49" i="49"/>
  <c r="Y49" i="49"/>
  <c r="K52" i="49"/>
  <c r="Z43" i="49"/>
  <c r="P47" i="49"/>
  <c r="Z49" i="49"/>
  <c r="O28" i="49"/>
  <c r="M38" i="49"/>
  <c r="O40" i="49"/>
  <c r="M44" i="49"/>
  <c r="O46" i="49"/>
  <c r="M50" i="49"/>
  <c r="P28" i="49"/>
  <c r="L37" i="49"/>
  <c r="T51" i="49"/>
  <c r="N38" i="49"/>
  <c r="P40" i="49"/>
  <c r="X40" i="49"/>
  <c r="L43" i="49"/>
  <c r="N44" i="49"/>
  <c r="P46" i="49"/>
  <c r="X46" i="49"/>
  <c r="L49" i="49"/>
  <c r="N50" i="49"/>
  <c r="F52" i="49"/>
  <c r="N40" i="49"/>
  <c r="N46" i="49"/>
  <c r="F51" i="49"/>
  <c r="AA37" i="49" l="1"/>
  <c r="Y37" i="49"/>
  <c r="AA52" i="49"/>
  <c r="Z52" i="49"/>
  <c r="Y52" i="49"/>
  <c r="X52" i="49"/>
  <c r="N51" i="49"/>
  <c r="P51" i="49"/>
  <c r="O51" i="49"/>
  <c r="M51" i="49"/>
  <c r="L51" i="49"/>
  <c r="X37" i="49"/>
  <c r="S51" i="49"/>
  <c r="X51" i="49" s="1"/>
  <c r="O52" i="49"/>
  <c r="L52" i="49"/>
  <c r="N52" i="49"/>
  <c r="M52" i="49"/>
  <c r="P52" i="49"/>
  <c r="Q51" i="49"/>
  <c r="W51" i="49" s="1"/>
  <c r="W37" i="49"/>
  <c r="Y51" i="49"/>
  <c r="AA51" i="49"/>
  <c r="Z51" i="49"/>
  <c r="V50" i="45" l="1"/>
  <c r="V49" i="45"/>
  <c r="V47" i="45"/>
  <c r="V46" i="45"/>
  <c r="V44" i="45"/>
  <c r="V43" i="45"/>
  <c r="V41" i="45"/>
  <c r="V40" i="45"/>
  <c r="V38" i="45"/>
  <c r="V37" i="45"/>
  <c r="V50" i="46"/>
  <c r="V49" i="46"/>
  <c r="V47" i="46"/>
  <c r="V46" i="46"/>
  <c r="V44" i="46"/>
  <c r="V43" i="46"/>
  <c r="V41" i="46"/>
  <c r="V40" i="46"/>
  <c r="V38" i="46"/>
  <c r="V37" i="46"/>
  <c r="U37" i="46"/>
  <c r="U50" i="45"/>
  <c r="U49" i="45"/>
  <c r="U47" i="45"/>
  <c r="U46" i="45"/>
  <c r="U44" i="45"/>
  <c r="U43" i="45"/>
  <c r="U41" i="45"/>
  <c r="U40" i="45"/>
  <c r="U38" i="45"/>
  <c r="U37" i="45"/>
  <c r="U50" i="46"/>
  <c r="U49" i="46"/>
  <c r="U47" i="46"/>
  <c r="U46" i="46"/>
  <c r="U44" i="46"/>
  <c r="U43" i="46"/>
  <c r="U41" i="46"/>
  <c r="U40" i="46"/>
  <c r="U38" i="46"/>
  <c r="T47" i="45"/>
  <c r="T47" i="46" s="1"/>
  <c r="T46" i="45"/>
  <c r="T44" i="45"/>
  <c r="T44" i="46" s="1"/>
  <c r="T43" i="45"/>
  <c r="T43" i="46" s="1"/>
  <c r="T41" i="45"/>
  <c r="T41" i="46" s="1"/>
  <c r="T40" i="45"/>
  <c r="T38" i="45"/>
  <c r="T38" i="46" s="1"/>
  <c r="T37" i="45"/>
  <c r="T50" i="46"/>
  <c r="T49" i="46"/>
  <c r="T46" i="46"/>
  <c r="T40" i="46"/>
  <c r="T37" i="46"/>
  <c r="R37" i="48"/>
  <c r="S37" i="48"/>
  <c r="S50" i="46"/>
  <c r="S49" i="46"/>
  <c r="S47" i="46"/>
  <c r="S46" i="46"/>
  <c r="S44" i="46"/>
  <c r="S43" i="46"/>
  <c r="S41" i="46"/>
  <c r="S40" i="46"/>
  <c r="S38" i="46"/>
  <c r="S37" i="46"/>
  <c r="R37" i="46"/>
  <c r="S50" i="45"/>
  <c r="S49" i="45"/>
  <c r="S47" i="45"/>
  <c r="S46" i="45"/>
  <c r="S44" i="45"/>
  <c r="S43" i="45"/>
  <c r="S41" i="45"/>
  <c r="S40" i="45"/>
  <c r="S38" i="45"/>
  <c r="S37" i="45"/>
  <c r="AF52" i="48"/>
  <c r="AE52" i="48"/>
  <c r="AD52" i="48"/>
  <c r="AF51" i="48"/>
  <c r="AE51" i="48"/>
  <c r="AD51" i="48"/>
  <c r="K50" i="48"/>
  <c r="V50" i="48" s="1"/>
  <c r="J50" i="48"/>
  <c r="U50" i="48" s="1"/>
  <c r="K49" i="48"/>
  <c r="V49" i="48" s="1"/>
  <c r="J49" i="48"/>
  <c r="U49" i="48" s="1"/>
  <c r="H49" i="48"/>
  <c r="S49" i="48" s="1"/>
  <c r="K47" i="48"/>
  <c r="V47" i="48" s="1"/>
  <c r="F46" i="48"/>
  <c r="Q46" i="48" s="1"/>
  <c r="F44" i="48"/>
  <c r="H43" i="48"/>
  <c r="S43" i="48" s="1"/>
  <c r="AC52" i="48"/>
  <c r="I41" i="48"/>
  <c r="T41" i="48" s="1"/>
  <c r="H41" i="48"/>
  <c r="S41" i="48" s="1"/>
  <c r="G41" i="48"/>
  <c r="R41" i="48" s="1"/>
  <c r="J40" i="48"/>
  <c r="U40" i="48" s="1"/>
  <c r="I38" i="48"/>
  <c r="T38" i="48" s="1"/>
  <c r="H38" i="48"/>
  <c r="S38" i="48" s="1"/>
  <c r="G38" i="48"/>
  <c r="AC51" i="48"/>
  <c r="H37" i="48"/>
  <c r="F33" i="48"/>
  <c r="AF27" i="48"/>
  <c r="AD27" i="48"/>
  <c r="N26" i="48"/>
  <c r="L26" i="48"/>
  <c r="I50" i="48"/>
  <c r="T50" i="48" s="1"/>
  <c r="H50" i="48"/>
  <c r="S50" i="48" s="1"/>
  <c r="G50" i="48"/>
  <c r="R50" i="48" s="1"/>
  <c r="M26" i="48"/>
  <c r="M25" i="48"/>
  <c r="I49" i="48"/>
  <c r="T49" i="48" s="1"/>
  <c r="G49" i="48"/>
  <c r="R49" i="48" s="1"/>
  <c r="AF28" i="48"/>
  <c r="J47" i="48"/>
  <c r="U47" i="48" s="1"/>
  <c r="I47" i="48"/>
  <c r="T47" i="48" s="1"/>
  <c r="G47" i="48"/>
  <c r="R47" i="48" s="1"/>
  <c r="N23" i="48"/>
  <c r="P22" i="48"/>
  <c r="J46" i="48"/>
  <c r="U46" i="48" s="1"/>
  <c r="I46" i="48"/>
  <c r="T46" i="48" s="1"/>
  <c r="H46" i="48"/>
  <c r="G46" i="48"/>
  <c r="R46" i="48" s="1"/>
  <c r="P20" i="48"/>
  <c r="L20" i="48"/>
  <c r="K44" i="48"/>
  <c r="V44" i="48" s="1"/>
  <c r="J44" i="48"/>
  <c r="I44" i="48"/>
  <c r="T44" i="48" s="1"/>
  <c r="H44" i="48"/>
  <c r="S44" i="48" s="1"/>
  <c r="G44" i="48"/>
  <c r="R44" i="48" s="1"/>
  <c r="K43" i="48"/>
  <c r="V43" i="48" s="1"/>
  <c r="J43" i="48"/>
  <c r="U43" i="48" s="1"/>
  <c r="G43" i="48"/>
  <c r="R43" i="48" s="1"/>
  <c r="M19" i="48"/>
  <c r="AC28" i="48"/>
  <c r="L17" i="48"/>
  <c r="K41" i="48"/>
  <c r="V41" i="48" s="1"/>
  <c r="J41" i="48"/>
  <c r="U41" i="48" s="1"/>
  <c r="O16" i="48"/>
  <c r="M16" i="48"/>
  <c r="L16" i="48"/>
  <c r="K40" i="48"/>
  <c r="I40" i="48"/>
  <c r="T40" i="48" s="1"/>
  <c r="H27" i="48"/>
  <c r="F40" i="48"/>
  <c r="AE28" i="48"/>
  <c r="AD28" i="48"/>
  <c r="AB28" i="48"/>
  <c r="N14" i="48"/>
  <c r="L14" i="48"/>
  <c r="K38" i="48"/>
  <c r="I28" i="48"/>
  <c r="H28" i="48"/>
  <c r="M14" i="48"/>
  <c r="AE27" i="48"/>
  <c r="AC27" i="48"/>
  <c r="AB27" i="48"/>
  <c r="M13" i="48"/>
  <c r="K37" i="48"/>
  <c r="V37" i="48" s="1"/>
  <c r="J37" i="48"/>
  <c r="I37" i="48"/>
  <c r="G37" i="48"/>
  <c r="P13" i="48"/>
  <c r="Q9" i="48"/>
  <c r="F9" i="48"/>
  <c r="N46" i="48" l="1"/>
  <c r="Z43" i="48"/>
  <c r="O46" i="48"/>
  <c r="AA43" i="48"/>
  <c r="M44" i="48"/>
  <c r="N44" i="48"/>
  <c r="K52" i="48"/>
  <c r="V38" i="48"/>
  <c r="V52" i="48" s="1"/>
  <c r="J51" i="48"/>
  <c r="U37" i="48"/>
  <c r="U51" i="48" s="1"/>
  <c r="P40" i="48"/>
  <c r="O40" i="48"/>
  <c r="N40" i="48"/>
  <c r="Q40" i="48"/>
  <c r="T52" i="48"/>
  <c r="AA49" i="48"/>
  <c r="Z49" i="48"/>
  <c r="Y49" i="48"/>
  <c r="X49" i="48"/>
  <c r="U44" i="48"/>
  <c r="O44" i="48"/>
  <c r="AA47" i="48"/>
  <c r="Z47" i="48"/>
  <c r="Y47" i="48"/>
  <c r="T37" i="48"/>
  <c r="Z46" i="48"/>
  <c r="Y46" i="48"/>
  <c r="X46" i="48"/>
  <c r="W46" i="48"/>
  <c r="V40" i="48"/>
  <c r="Y44" i="48"/>
  <c r="X44" i="48"/>
  <c r="Z44" i="48"/>
  <c r="AA44" i="48"/>
  <c r="S46" i="48"/>
  <c r="M46" i="48"/>
  <c r="X50" i="48"/>
  <c r="AA50" i="48"/>
  <c r="Z50" i="48"/>
  <c r="Y50" i="48"/>
  <c r="X41" i="48"/>
  <c r="AA41" i="48"/>
  <c r="Z41" i="48"/>
  <c r="Y41" i="48"/>
  <c r="F49" i="48"/>
  <c r="P25" i="48"/>
  <c r="O13" i="48"/>
  <c r="P23" i="48"/>
  <c r="N19" i="48"/>
  <c r="P16" i="48"/>
  <c r="P19" i="48"/>
  <c r="N20" i="48"/>
  <c r="M22" i="48"/>
  <c r="L23" i="48"/>
  <c r="I27" i="48"/>
  <c r="J28" i="48"/>
  <c r="H40" i="48"/>
  <c r="X43" i="48"/>
  <c r="L44" i="48"/>
  <c r="K46" i="48"/>
  <c r="V46" i="48" s="1"/>
  <c r="AA46" i="48" s="1"/>
  <c r="F50" i="48"/>
  <c r="O14" i="48"/>
  <c r="F41" i="48"/>
  <c r="O17" i="48"/>
  <c r="P17" i="48"/>
  <c r="O19" i="48"/>
  <c r="L22" i="48"/>
  <c r="L13" i="48"/>
  <c r="O20" i="48"/>
  <c r="N22" i="48"/>
  <c r="O22" i="48"/>
  <c r="M23" i="48"/>
  <c r="L25" i="48"/>
  <c r="K27" i="48"/>
  <c r="K28" i="48"/>
  <c r="F38" i="48"/>
  <c r="L46" i="48"/>
  <c r="N25" i="48"/>
  <c r="O25" i="48"/>
  <c r="O26" i="48"/>
  <c r="G28" i="48"/>
  <c r="P14" i="48"/>
  <c r="N16" i="48"/>
  <c r="M17" i="48"/>
  <c r="P26" i="48"/>
  <c r="F27" i="48"/>
  <c r="F28" i="48"/>
  <c r="F37" i="48"/>
  <c r="J38" i="48"/>
  <c r="I43" i="48"/>
  <c r="T43" i="48" s="1"/>
  <c r="Y43" i="48" s="1"/>
  <c r="F47" i="48"/>
  <c r="I52" i="48"/>
  <c r="G52" i="48"/>
  <c r="N13" i="48"/>
  <c r="O23" i="48"/>
  <c r="Q44" i="48"/>
  <c r="P44" i="48"/>
  <c r="N17" i="48"/>
  <c r="G27" i="48"/>
  <c r="R38" i="48"/>
  <c r="J27" i="48"/>
  <c r="L19" i="48"/>
  <c r="F43" i="48"/>
  <c r="M20" i="48"/>
  <c r="G40" i="48"/>
  <c r="R40" i="48" s="1"/>
  <c r="H47" i="48"/>
  <c r="S47" i="48" s="1"/>
  <c r="S52" i="48" s="1"/>
  <c r="W44" i="48" l="1"/>
  <c r="Q44" i="49"/>
  <c r="W44" i="49" s="1"/>
  <c r="L40" i="48"/>
  <c r="X47" i="48"/>
  <c r="R52" i="48"/>
  <c r="Y38" i="48"/>
  <c r="X38" i="48"/>
  <c r="AA38" i="48"/>
  <c r="P46" i="48"/>
  <c r="V51" i="48"/>
  <c r="Z40" i="48"/>
  <c r="Y40" i="48"/>
  <c r="X40" i="48"/>
  <c r="AA40" i="48"/>
  <c r="L47" i="48"/>
  <c r="Q47" i="48"/>
  <c r="W47" i="48" s="1"/>
  <c r="N47" i="48"/>
  <c r="M47" i="48"/>
  <c r="P47" i="48"/>
  <c r="O47" i="48"/>
  <c r="Q37" i="48"/>
  <c r="N37" i="48"/>
  <c r="P37" i="48"/>
  <c r="O37" i="48"/>
  <c r="L37" i="48"/>
  <c r="F51" i="48"/>
  <c r="M37" i="48"/>
  <c r="O43" i="48"/>
  <c r="N43" i="48"/>
  <c r="M43" i="48"/>
  <c r="L43" i="48"/>
  <c r="Q43" i="48"/>
  <c r="W43" i="48" s="1"/>
  <c r="P43" i="48"/>
  <c r="O28" i="48"/>
  <c r="L28" i="48"/>
  <c r="M28" i="48"/>
  <c r="P28" i="48"/>
  <c r="N28" i="48"/>
  <c r="I51" i="48"/>
  <c r="H52" i="48"/>
  <c r="N41" i="48"/>
  <c r="M41" i="48"/>
  <c r="L41" i="48"/>
  <c r="P41" i="48"/>
  <c r="O41" i="48"/>
  <c r="Q41" i="48"/>
  <c r="W41" i="48" s="1"/>
  <c r="S40" i="48"/>
  <c r="S51" i="48" s="1"/>
  <c r="H51" i="48"/>
  <c r="T51" i="48"/>
  <c r="L38" i="48"/>
  <c r="M38" i="48"/>
  <c r="F52" i="48"/>
  <c r="P38" i="48"/>
  <c r="O38" i="48"/>
  <c r="N38" i="48"/>
  <c r="Q38" i="48"/>
  <c r="Q38" i="49" s="1"/>
  <c r="R51" i="48"/>
  <c r="AA37" i="48"/>
  <c r="Z37" i="48"/>
  <c r="Y37" i="48"/>
  <c r="X37" i="48"/>
  <c r="W40" i="48"/>
  <c r="J52" i="48"/>
  <c r="U38" i="48"/>
  <c r="U52" i="48" s="1"/>
  <c r="M40" i="48"/>
  <c r="N49" i="48"/>
  <c r="M49" i="48"/>
  <c r="Q49" i="48"/>
  <c r="W49" i="48" s="1"/>
  <c r="P49" i="48"/>
  <c r="O49" i="48"/>
  <c r="L49" i="48"/>
  <c r="K51" i="48"/>
  <c r="P27" i="48"/>
  <c r="N27" i="48"/>
  <c r="L27" i="48"/>
  <c r="O27" i="48"/>
  <c r="M27" i="48"/>
  <c r="P50" i="48"/>
  <c r="O50" i="48"/>
  <c r="Q50" i="48"/>
  <c r="W50" i="48" s="1"/>
  <c r="N50" i="48"/>
  <c r="M50" i="48"/>
  <c r="L50" i="48"/>
  <c r="G51" i="48"/>
  <c r="W38" i="49" l="1"/>
  <c r="Q52" i="49"/>
  <c r="W52" i="49" s="1"/>
  <c r="P52" i="48"/>
  <c r="O52" i="48"/>
  <c r="M52" i="48"/>
  <c r="L52" i="48"/>
  <c r="N52" i="48"/>
  <c r="O51" i="48"/>
  <c r="N51" i="48"/>
  <c r="M51" i="48"/>
  <c r="L51" i="48"/>
  <c r="P51" i="48"/>
  <c r="X52" i="48"/>
  <c r="AA52" i="48"/>
  <c r="Z52" i="48"/>
  <c r="Y52" i="48"/>
  <c r="Z51" i="48"/>
  <c r="Y51" i="48"/>
  <c r="AA51" i="48"/>
  <c r="X51" i="48"/>
  <c r="W38" i="48"/>
  <c r="Q52" i="48"/>
  <c r="W52" i="48" s="1"/>
  <c r="Z38" i="48"/>
  <c r="Q51" i="48"/>
  <c r="W51" i="48" s="1"/>
  <c r="W37" i="48"/>
  <c r="AF52" i="47" l="1"/>
  <c r="AE52" i="47"/>
  <c r="AD52" i="47"/>
  <c r="AF51" i="47"/>
  <c r="AE51" i="47"/>
  <c r="AD51" i="47"/>
  <c r="AC44" i="47"/>
  <c r="AC52" i="47"/>
  <c r="Q33" i="47"/>
  <c r="K50" i="47"/>
  <c r="U26" i="48"/>
  <c r="U26" i="49" s="1"/>
  <c r="I50" i="47"/>
  <c r="Q26" i="48"/>
  <c r="Q26" i="49" s="1"/>
  <c r="I49" i="47"/>
  <c r="H49" i="47"/>
  <c r="G49" i="47"/>
  <c r="S49" i="47" s="1"/>
  <c r="L25" i="47"/>
  <c r="V23" i="48"/>
  <c r="V23" i="49" s="1"/>
  <c r="U23" i="48"/>
  <c r="U23" i="49" s="1"/>
  <c r="K47" i="47"/>
  <c r="J47" i="47"/>
  <c r="V47" i="47" s="1"/>
  <c r="I47" i="47"/>
  <c r="U47" i="47" s="1"/>
  <c r="S23" i="48"/>
  <c r="S23" i="49" s="1"/>
  <c r="R23" i="48"/>
  <c r="R23" i="49" s="1"/>
  <c r="N23" i="47"/>
  <c r="L22" i="47"/>
  <c r="V22" i="48"/>
  <c r="V22" i="49" s="1"/>
  <c r="U22" i="48"/>
  <c r="U22" i="49" s="1"/>
  <c r="G46" i="47"/>
  <c r="S46" i="47" s="1"/>
  <c r="Q22" i="48"/>
  <c r="Q22" i="49" s="1"/>
  <c r="L20" i="47"/>
  <c r="J44" i="47"/>
  <c r="V44" i="47" s="1"/>
  <c r="I44" i="47"/>
  <c r="U44" i="47" s="1"/>
  <c r="H44" i="47"/>
  <c r="T44" i="47" s="1"/>
  <c r="G44" i="47"/>
  <c r="S44" i="47" s="1"/>
  <c r="Q20" i="48"/>
  <c r="Q20" i="49" s="1"/>
  <c r="K43" i="47"/>
  <c r="U19" i="48"/>
  <c r="U19" i="49" s="1"/>
  <c r="T19" i="48"/>
  <c r="T19" i="49" s="1"/>
  <c r="S19" i="48"/>
  <c r="S19" i="49" s="1"/>
  <c r="K41" i="47"/>
  <c r="H41" i="47"/>
  <c r="T41" i="47" s="1"/>
  <c r="G41" i="47"/>
  <c r="S41" i="47" s="1"/>
  <c r="F41" i="47"/>
  <c r="V16" i="48"/>
  <c r="V16" i="49" s="1"/>
  <c r="U16" i="48"/>
  <c r="U16" i="49" s="1"/>
  <c r="K40" i="47"/>
  <c r="J40" i="47"/>
  <c r="V40" i="47" s="1"/>
  <c r="I40" i="47"/>
  <c r="U40" i="47" s="1"/>
  <c r="H40" i="47"/>
  <c r="T40" i="47" s="1"/>
  <c r="R16" i="48"/>
  <c r="R16" i="49" s="1"/>
  <c r="F40" i="47"/>
  <c r="V14" i="48"/>
  <c r="V14" i="49" s="1"/>
  <c r="U14" i="48"/>
  <c r="U14" i="49" s="1"/>
  <c r="T14" i="48"/>
  <c r="T14" i="49" s="1"/>
  <c r="I37" i="47"/>
  <c r="U37" i="47" s="1"/>
  <c r="H37" i="47"/>
  <c r="T37" i="47" s="1"/>
  <c r="G37" i="47"/>
  <c r="S37" i="47" s="1"/>
  <c r="F37" i="47"/>
  <c r="Q9" i="47"/>
  <c r="F9" i="47"/>
  <c r="F33" i="47" s="1"/>
  <c r="P14" i="47" l="1"/>
  <c r="Z26" i="49"/>
  <c r="S17" i="48"/>
  <c r="S17" i="49" s="1"/>
  <c r="M20" i="47"/>
  <c r="Z22" i="49"/>
  <c r="AA22" i="49"/>
  <c r="S25" i="48"/>
  <c r="S25" i="49" s="1"/>
  <c r="AB27" i="47"/>
  <c r="L13" i="47"/>
  <c r="O14" i="47"/>
  <c r="Z20" i="49"/>
  <c r="S20" i="48"/>
  <c r="S20" i="49" s="1"/>
  <c r="X20" i="49" s="1"/>
  <c r="T25" i="48"/>
  <c r="T25" i="49" s="1"/>
  <c r="R13" i="48"/>
  <c r="R13" i="49" s="1"/>
  <c r="Z19" i="49"/>
  <c r="U20" i="48"/>
  <c r="U20" i="49" s="1"/>
  <c r="M23" i="47"/>
  <c r="S13" i="48"/>
  <c r="S13" i="49" s="1"/>
  <c r="AC51" i="47"/>
  <c r="O26" i="47"/>
  <c r="Z22" i="48"/>
  <c r="AA22" i="48"/>
  <c r="Z26" i="48"/>
  <c r="R37" i="47"/>
  <c r="M37" i="47"/>
  <c r="Q14" i="48"/>
  <c r="Q14" i="49" s="1"/>
  <c r="X20" i="48"/>
  <c r="O20" i="47"/>
  <c r="P22" i="47"/>
  <c r="F44" i="47"/>
  <c r="M44" i="47" s="1"/>
  <c r="T13" i="48"/>
  <c r="T13" i="49" s="1"/>
  <c r="AC27" i="47"/>
  <c r="AD28" i="47"/>
  <c r="AD27" i="47"/>
  <c r="V19" i="48"/>
  <c r="V19" i="49" s="1"/>
  <c r="T20" i="48"/>
  <c r="R22" i="48"/>
  <c r="AE28" i="47"/>
  <c r="M17" i="47"/>
  <c r="AF28" i="47"/>
  <c r="M16" i="47"/>
  <c r="AF27" i="47"/>
  <c r="Q17" i="48"/>
  <c r="Q17" i="49" s="1"/>
  <c r="O19" i="47"/>
  <c r="P26" i="47"/>
  <c r="AC28" i="47"/>
  <c r="L16" i="47"/>
  <c r="AE27" i="47"/>
  <c r="T16" i="48"/>
  <c r="T16" i="49" s="1"/>
  <c r="R17" i="48"/>
  <c r="R17" i="49" s="1"/>
  <c r="R25" i="48"/>
  <c r="R25" i="49" s="1"/>
  <c r="K46" i="47"/>
  <c r="I43" i="47"/>
  <c r="U43" i="47" s="1"/>
  <c r="J43" i="47"/>
  <c r="V43" i="47" s="1"/>
  <c r="I46" i="47"/>
  <c r="U46" i="47" s="1"/>
  <c r="K37" i="47"/>
  <c r="K27" i="47"/>
  <c r="J41" i="47"/>
  <c r="V41" i="47" s="1"/>
  <c r="U17" i="48"/>
  <c r="J28" i="47"/>
  <c r="M22" i="47"/>
  <c r="H46" i="47"/>
  <c r="T46" i="47" s="1"/>
  <c r="G50" i="47"/>
  <c r="S50" i="47" s="1"/>
  <c r="P41" i="47"/>
  <c r="K44" i="47"/>
  <c r="N19" i="47"/>
  <c r="K49" i="47"/>
  <c r="V25" i="48"/>
  <c r="V25" i="49" s="1"/>
  <c r="AA25" i="49" s="1"/>
  <c r="L37" i="47"/>
  <c r="M14" i="47"/>
  <c r="P40" i="47"/>
  <c r="O40" i="47"/>
  <c r="M40" i="47"/>
  <c r="N40" i="47"/>
  <c r="O17" i="47"/>
  <c r="X20" i="47"/>
  <c r="Z20" i="47"/>
  <c r="J49" i="47"/>
  <c r="U25" i="48"/>
  <c r="U25" i="49" s="1"/>
  <c r="Z25" i="49" s="1"/>
  <c r="P13" i="47"/>
  <c r="F43" i="47"/>
  <c r="L19" i="47"/>
  <c r="Q19" i="48"/>
  <c r="Q19" i="49" s="1"/>
  <c r="M19" i="47"/>
  <c r="P19" i="47"/>
  <c r="S14" i="48"/>
  <c r="S14" i="49" s="1"/>
  <c r="H38" i="47"/>
  <c r="T38" i="47" s="1"/>
  <c r="H28" i="47"/>
  <c r="G43" i="47"/>
  <c r="S43" i="47" s="1"/>
  <c r="R19" i="48"/>
  <c r="R19" i="49" s="1"/>
  <c r="N22" i="47"/>
  <c r="Z22" i="47"/>
  <c r="AA22" i="47"/>
  <c r="W22" i="47"/>
  <c r="P25" i="47"/>
  <c r="H50" i="47"/>
  <c r="G28" i="47"/>
  <c r="R14" i="48"/>
  <c r="R14" i="49" s="1"/>
  <c r="G38" i="47"/>
  <c r="S38" i="47" s="1"/>
  <c r="L14" i="47"/>
  <c r="J37" i="47"/>
  <c r="V37" i="47" s="1"/>
  <c r="J27" i="47"/>
  <c r="AB28" i="47"/>
  <c r="I41" i="47"/>
  <c r="U41" i="47" s="1"/>
  <c r="Q23" i="48"/>
  <c r="Q23" i="49" s="1"/>
  <c r="O23" i="47"/>
  <c r="F47" i="47"/>
  <c r="P23" i="47"/>
  <c r="L23" i="47"/>
  <c r="M26" i="47"/>
  <c r="Z26" i="47"/>
  <c r="K28" i="47"/>
  <c r="AA14" i="47"/>
  <c r="P16" i="47"/>
  <c r="H27" i="47"/>
  <c r="K38" i="47"/>
  <c r="G47" i="47"/>
  <c r="S47" i="47" s="1"/>
  <c r="Q13" i="48"/>
  <c r="Q13" i="49" s="1"/>
  <c r="N14" i="47"/>
  <c r="P17" i="47"/>
  <c r="O22" i="47"/>
  <c r="T23" i="48"/>
  <c r="T23" i="49" s="1"/>
  <c r="Q25" i="48"/>
  <c r="Q25" i="49" s="1"/>
  <c r="N26" i="47"/>
  <c r="F38" i="47"/>
  <c r="L41" i="47"/>
  <c r="F46" i="47"/>
  <c r="F49" i="47"/>
  <c r="J50" i="47"/>
  <c r="I28" i="47"/>
  <c r="M41" i="47"/>
  <c r="H43" i="47"/>
  <c r="T43" i="47" s="1"/>
  <c r="F27" i="47"/>
  <c r="N37" i="47"/>
  <c r="I38" i="47"/>
  <c r="U38" i="47" s="1"/>
  <c r="O41" i="47"/>
  <c r="M13" i="47"/>
  <c r="Z14" i="47"/>
  <c r="O16" i="47"/>
  <c r="L17" i="47"/>
  <c r="N20" i="47"/>
  <c r="M25" i="47"/>
  <c r="G27" i="47"/>
  <c r="J38" i="47"/>
  <c r="V38" i="47" s="1"/>
  <c r="J46" i="47"/>
  <c r="V46" i="47" s="1"/>
  <c r="F50" i="47"/>
  <c r="O13" i="47"/>
  <c r="Q16" i="48"/>
  <c r="Q16" i="49" s="1"/>
  <c r="N17" i="47"/>
  <c r="P20" i="47"/>
  <c r="O25" i="47"/>
  <c r="L26" i="47"/>
  <c r="I27" i="47"/>
  <c r="F28" i="47"/>
  <c r="G40" i="47"/>
  <c r="S40" i="47" s="1"/>
  <c r="H47" i="47"/>
  <c r="T47" i="47" s="1"/>
  <c r="N16" i="47"/>
  <c r="N13" i="47"/>
  <c r="N25" i="47"/>
  <c r="V26" i="46"/>
  <c r="U26" i="46"/>
  <c r="T26" i="46"/>
  <c r="S26" i="46"/>
  <c r="R26" i="46"/>
  <c r="Q26" i="46"/>
  <c r="V25" i="46"/>
  <c r="U25" i="46"/>
  <c r="T25" i="46"/>
  <c r="S25" i="46"/>
  <c r="R25" i="46"/>
  <c r="Q25" i="46"/>
  <c r="V23" i="46"/>
  <c r="U23" i="46"/>
  <c r="T23" i="46"/>
  <c r="S23" i="46"/>
  <c r="R23" i="46"/>
  <c r="Q23" i="46"/>
  <c r="V22" i="46"/>
  <c r="U22" i="46"/>
  <c r="T22" i="46"/>
  <c r="S22" i="46"/>
  <c r="R22" i="46"/>
  <c r="Q22" i="46"/>
  <c r="V20" i="46"/>
  <c r="U20" i="46"/>
  <c r="T20" i="46"/>
  <c r="S20" i="46"/>
  <c r="R20" i="46"/>
  <c r="Q20" i="46"/>
  <c r="V19" i="46"/>
  <c r="U19" i="46"/>
  <c r="T19" i="46"/>
  <c r="S19" i="46"/>
  <c r="R19" i="46"/>
  <c r="Q19" i="46"/>
  <c r="W19" i="46" s="1"/>
  <c r="V17" i="46"/>
  <c r="U17" i="46"/>
  <c r="T17" i="46"/>
  <c r="S17" i="46"/>
  <c r="R17" i="46"/>
  <c r="Q17" i="46"/>
  <c r="V16" i="46"/>
  <c r="U16" i="46"/>
  <c r="T16" i="46"/>
  <c r="S16" i="46"/>
  <c r="R16" i="46"/>
  <c r="Q16" i="46"/>
  <c r="V14" i="46"/>
  <c r="U14" i="46"/>
  <c r="T14" i="46"/>
  <c r="S14" i="46"/>
  <c r="R14" i="46"/>
  <c r="V13" i="46"/>
  <c r="U13" i="46"/>
  <c r="T13" i="46"/>
  <c r="S13" i="46"/>
  <c r="R13" i="46"/>
  <c r="Q14" i="46"/>
  <c r="Q13" i="46"/>
  <c r="AF52" i="46"/>
  <c r="AE52" i="46"/>
  <c r="AD52" i="46"/>
  <c r="AF51" i="46"/>
  <c r="AE51" i="46"/>
  <c r="AD51" i="46"/>
  <c r="J50" i="46"/>
  <c r="I50" i="46"/>
  <c r="F49" i="46"/>
  <c r="J47" i="46"/>
  <c r="I47" i="46"/>
  <c r="H46" i="46"/>
  <c r="K44" i="46"/>
  <c r="I43" i="46"/>
  <c r="F43" i="46"/>
  <c r="N43" i="46" s="1"/>
  <c r="K41" i="46"/>
  <c r="F41" i="46"/>
  <c r="I40" i="46"/>
  <c r="H40" i="46"/>
  <c r="AC52" i="46"/>
  <c r="AC51" i="46"/>
  <c r="J37" i="46"/>
  <c r="Q33" i="46"/>
  <c r="K50" i="46"/>
  <c r="H50" i="46"/>
  <c r="G50" i="46"/>
  <c r="N26" i="46"/>
  <c r="P25" i="46"/>
  <c r="K49" i="46"/>
  <c r="J49" i="46"/>
  <c r="G49" i="46"/>
  <c r="O25" i="46"/>
  <c r="L23" i="46"/>
  <c r="H47" i="46"/>
  <c r="O22" i="46"/>
  <c r="N22" i="46"/>
  <c r="K46" i="46"/>
  <c r="L20" i="46"/>
  <c r="H44" i="46"/>
  <c r="G44" i="46"/>
  <c r="P20" i="46"/>
  <c r="O19" i="46"/>
  <c r="M19" i="46"/>
  <c r="L19" i="46"/>
  <c r="K43" i="46"/>
  <c r="J43" i="46"/>
  <c r="P19" i="46"/>
  <c r="AE28" i="46"/>
  <c r="P17" i="46"/>
  <c r="O17" i="46"/>
  <c r="J41" i="46"/>
  <c r="I41" i="46"/>
  <c r="G28" i="46"/>
  <c r="N17" i="46"/>
  <c r="AC27" i="46"/>
  <c r="M16" i="46"/>
  <c r="G40" i="46"/>
  <c r="AF28" i="46"/>
  <c r="AD28" i="46"/>
  <c r="AC28" i="46"/>
  <c r="K38" i="46"/>
  <c r="J38" i="46"/>
  <c r="G38" i="46"/>
  <c r="N14" i="46"/>
  <c r="AF27" i="46"/>
  <c r="AE27" i="46"/>
  <c r="AD27" i="46"/>
  <c r="P13" i="46"/>
  <c r="G37" i="46"/>
  <c r="O13" i="46"/>
  <c r="Q9" i="46"/>
  <c r="F9" i="46"/>
  <c r="F33" i="46" s="1"/>
  <c r="AF52" i="45"/>
  <c r="AE52" i="45"/>
  <c r="AD52" i="45"/>
  <c r="AF51" i="45"/>
  <c r="AE51" i="45"/>
  <c r="AD51" i="45"/>
  <c r="J50" i="45"/>
  <c r="G50" i="45"/>
  <c r="F49" i="45"/>
  <c r="J47" i="45"/>
  <c r="I47" i="45"/>
  <c r="K46" i="45"/>
  <c r="H46" i="45"/>
  <c r="K44" i="45"/>
  <c r="H44" i="45"/>
  <c r="F44" i="45"/>
  <c r="M44" i="45" s="1"/>
  <c r="J43" i="45"/>
  <c r="I43" i="45"/>
  <c r="F43" i="45"/>
  <c r="F41" i="45"/>
  <c r="I40" i="45"/>
  <c r="H40" i="45"/>
  <c r="AC51" i="45"/>
  <c r="J37" i="45"/>
  <c r="F37" i="45"/>
  <c r="Q33" i="45"/>
  <c r="J27" i="45"/>
  <c r="V26" i="45"/>
  <c r="U26" i="45"/>
  <c r="K50" i="45"/>
  <c r="T26" i="45"/>
  <c r="R26" i="45"/>
  <c r="M26" i="45"/>
  <c r="R25" i="45"/>
  <c r="Q25" i="45"/>
  <c r="P25" i="45"/>
  <c r="L25" i="45"/>
  <c r="J49" i="45"/>
  <c r="I49" i="45"/>
  <c r="H49" i="45"/>
  <c r="G49" i="45"/>
  <c r="O25" i="45"/>
  <c r="V23" i="45"/>
  <c r="U23" i="45"/>
  <c r="T23" i="45"/>
  <c r="S23" i="45"/>
  <c r="N23" i="45"/>
  <c r="K47" i="45"/>
  <c r="H47" i="45"/>
  <c r="L23" i="45"/>
  <c r="AD27" i="45"/>
  <c r="V22" i="45"/>
  <c r="O22" i="45"/>
  <c r="N22" i="45"/>
  <c r="S22" i="45"/>
  <c r="G46" i="45"/>
  <c r="S20" i="45"/>
  <c r="R20" i="45"/>
  <c r="Q20" i="45"/>
  <c r="M20" i="45"/>
  <c r="L20" i="45"/>
  <c r="V20" i="45"/>
  <c r="O20" i="45"/>
  <c r="I44" i="45"/>
  <c r="G44" i="45"/>
  <c r="P20" i="45"/>
  <c r="V19" i="45"/>
  <c r="U19" i="45"/>
  <c r="T19" i="45"/>
  <c r="P19" i="45"/>
  <c r="O19" i="45"/>
  <c r="M19" i="45"/>
  <c r="L19" i="45"/>
  <c r="K43" i="45"/>
  <c r="Q19" i="45"/>
  <c r="AE28" i="45"/>
  <c r="Q17" i="45"/>
  <c r="P17" i="45"/>
  <c r="V17" i="45"/>
  <c r="AA17" i="45" s="1"/>
  <c r="O17" i="45"/>
  <c r="I41" i="45"/>
  <c r="G28" i="45"/>
  <c r="N17" i="45"/>
  <c r="AC27" i="45"/>
  <c r="U16" i="45"/>
  <c r="T16" i="45"/>
  <c r="S16" i="45"/>
  <c r="R16" i="45"/>
  <c r="M16" i="45"/>
  <c r="K40" i="45"/>
  <c r="J40" i="45"/>
  <c r="G40" i="45"/>
  <c r="N16" i="45"/>
  <c r="AF28" i="45"/>
  <c r="AD28" i="45"/>
  <c r="V14" i="45"/>
  <c r="U14" i="45"/>
  <c r="K38" i="45"/>
  <c r="J38" i="45"/>
  <c r="S14" i="45"/>
  <c r="R14" i="45"/>
  <c r="N14" i="45"/>
  <c r="R13" i="45"/>
  <c r="Q13" i="45"/>
  <c r="L13" i="45"/>
  <c r="V13" i="45"/>
  <c r="U13" i="45"/>
  <c r="S13" i="45"/>
  <c r="G37" i="45"/>
  <c r="O13" i="45"/>
  <c r="F9" i="45"/>
  <c r="AA52" i="44"/>
  <c r="Z52" i="44"/>
  <c r="Y52" i="44"/>
  <c r="AA51" i="44"/>
  <c r="Z51" i="44"/>
  <c r="Y51" i="44"/>
  <c r="X51" i="44"/>
  <c r="J50" i="44"/>
  <c r="F47" i="44"/>
  <c r="X52" i="44"/>
  <c r="F38" i="44"/>
  <c r="O33" i="44"/>
  <c r="M26" i="44"/>
  <c r="H50" i="44"/>
  <c r="G50" i="44"/>
  <c r="N26" i="44"/>
  <c r="M25" i="44"/>
  <c r="J49" i="44"/>
  <c r="H49" i="44"/>
  <c r="K25" i="44"/>
  <c r="L25" i="44"/>
  <c r="M23" i="44"/>
  <c r="H47" i="44"/>
  <c r="G47" i="44"/>
  <c r="I46" i="44"/>
  <c r="L22" i="44"/>
  <c r="K22" i="44"/>
  <c r="J44" i="44"/>
  <c r="M20" i="44"/>
  <c r="H44" i="44"/>
  <c r="G44" i="44"/>
  <c r="N20" i="44"/>
  <c r="M19" i="44"/>
  <c r="J43" i="44"/>
  <c r="I43" i="44"/>
  <c r="K19" i="44"/>
  <c r="F43" i="44"/>
  <c r="AA28" i="44"/>
  <c r="K17" i="44"/>
  <c r="I41" i="44"/>
  <c r="G41" i="44"/>
  <c r="F41" i="44"/>
  <c r="Y27" i="44"/>
  <c r="J40" i="44"/>
  <c r="I40" i="44"/>
  <c r="H40" i="44"/>
  <c r="K16" i="44"/>
  <c r="Z28" i="44"/>
  <c r="Y28" i="44"/>
  <c r="X28" i="44"/>
  <c r="J28" i="44"/>
  <c r="H28" i="44"/>
  <c r="G38" i="44"/>
  <c r="AA27" i="44"/>
  <c r="Z27" i="44"/>
  <c r="X27" i="44"/>
  <c r="M13" i="44"/>
  <c r="J37" i="44"/>
  <c r="I37" i="44"/>
  <c r="G27" i="44"/>
  <c r="O9" i="44"/>
  <c r="F9" i="44"/>
  <c r="F33" i="44" s="1"/>
  <c r="AA52" i="43"/>
  <c r="Z52" i="43"/>
  <c r="Y52" i="43"/>
  <c r="AA51" i="43"/>
  <c r="Z51" i="43"/>
  <c r="Y51" i="43"/>
  <c r="X51" i="43"/>
  <c r="F49" i="43"/>
  <c r="H47" i="43"/>
  <c r="J46" i="43"/>
  <c r="G43" i="43"/>
  <c r="J41" i="43"/>
  <c r="X52" i="43"/>
  <c r="H38" i="43"/>
  <c r="O33" i="43"/>
  <c r="J50" i="43"/>
  <c r="M26" i="43"/>
  <c r="H50" i="43"/>
  <c r="G50" i="43"/>
  <c r="N26" i="43"/>
  <c r="M25" i="43"/>
  <c r="J49" i="43"/>
  <c r="K25" i="43"/>
  <c r="L25" i="43"/>
  <c r="M23" i="43"/>
  <c r="K23" i="43"/>
  <c r="J47" i="43"/>
  <c r="G47" i="43"/>
  <c r="F47" i="43"/>
  <c r="K22" i="43"/>
  <c r="I46" i="43"/>
  <c r="H46" i="43"/>
  <c r="N22" i="43"/>
  <c r="J44" i="43"/>
  <c r="M20" i="43"/>
  <c r="H44" i="43"/>
  <c r="G44" i="43"/>
  <c r="N20" i="43"/>
  <c r="M19" i="43"/>
  <c r="J43" i="43"/>
  <c r="K19" i="43"/>
  <c r="F43" i="43"/>
  <c r="AA28" i="43"/>
  <c r="M17" i="43"/>
  <c r="K17" i="43"/>
  <c r="I41" i="43"/>
  <c r="H41" i="43"/>
  <c r="G41" i="43"/>
  <c r="F41" i="43"/>
  <c r="Y27" i="43"/>
  <c r="K16" i="43"/>
  <c r="J40" i="43"/>
  <c r="I40" i="43"/>
  <c r="H40" i="43"/>
  <c r="N16" i="43"/>
  <c r="Z28" i="43"/>
  <c r="Y28" i="43"/>
  <c r="X28" i="43"/>
  <c r="J28" i="43"/>
  <c r="I28" i="43"/>
  <c r="H28" i="43"/>
  <c r="G38" i="43"/>
  <c r="N14" i="43"/>
  <c r="AA27" i="43"/>
  <c r="Z27" i="43"/>
  <c r="X27" i="43"/>
  <c r="M13" i="43"/>
  <c r="J37" i="43"/>
  <c r="I37" i="43"/>
  <c r="H27" i="43"/>
  <c r="G27" i="43"/>
  <c r="L13" i="43"/>
  <c r="O9" i="43"/>
  <c r="F9" i="43"/>
  <c r="F33" i="43" s="1"/>
  <c r="W25" i="49" l="1"/>
  <c r="X25" i="49"/>
  <c r="Y25" i="49"/>
  <c r="R27" i="48"/>
  <c r="R22" i="49"/>
  <c r="W22" i="49" s="1"/>
  <c r="W23" i="49"/>
  <c r="AA23" i="49"/>
  <c r="Z23" i="49"/>
  <c r="X23" i="49"/>
  <c r="Y23" i="49"/>
  <c r="U28" i="47"/>
  <c r="Y20" i="48"/>
  <c r="T20" i="49"/>
  <c r="Y20" i="49" s="1"/>
  <c r="Z16" i="49"/>
  <c r="Y16" i="49"/>
  <c r="W16" i="49"/>
  <c r="AA16" i="49"/>
  <c r="L44" i="47"/>
  <c r="Z17" i="47"/>
  <c r="W17" i="49"/>
  <c r="X17" i="49"/>
  <c r="AA19" i="49"/>
  <c r="Z20" i="48"/>
  <c r="W19" i="49"/>
  <c r="X19" i="49"/>
  <c r="Y19" i="49"/>
  <c r="U28" i="48"/>
  <c r="U17" i="49"/>
  <c r="U28" i="49" s="1"/>
  <c r="W13" i="49"/>
  <c r="Q27" i="49"/>
  <c r="X13" i="49"/>
  <c r="Y13" i="49"/>
  <c r="T27" i="47"/>
  <c r="AA14" i="49"/>
  <c r="W14" i="49"/>
  <c r="Q28" i="49"/>
  <c r="Y14" i="49"/>
  <c r="Z14" i="49"/>
  <c r="X14" i="49"/>
  <c r="Y26" i="47"/>
  <c r="T26" i="48"/>
  <c r="W26" i="47"/>
  <c r="R26" i="48"/>
  <c r="S27" i="47"/>
  <c r="S16" i="48"/>
  <c r="Y13" i="48"/>
  <c r="X13" i="48"/>
  <c r="W13" i="48"/>
  <c r="Q27" i="48"/>
  <c r="T28" i="47"/>
  <c r="T17" i="48"/>
  <c r="X17" i="47"/>
  <c r="X22" i="47"/>
  <c r="S22" i="48"/>
  <c r="V27" i="47"/>
  <c r="V13" i="48"/>
  <c r="W22" i="48"/>
  <c r="N44" i="47"/>
  <c r="X25" i="48"/>
  <c r="AA25" i="48"/>
  <c r="Y25" i="48"/>
  <c r="W25" i="48"/>
  <c r="Z25" i="48"/>
  <c r="R27" i="47"/>
  <c r="W17" i="47"/>
  <c r="W14" i="48"/>
  <c r="AA14" i="48"/>
  <c r="Z14" i="48"/>
  <c r="Y14" i="48"/>
  <c r="Q28" i="48"/>
  <c r="X14" i="48"/>
  <c r="V28" i="47"/>
  <c r="V17" i="48"/>
  <c r="V17" i="49" s="1"/>
  <c r="U27" i="47"/>
  <c r="U13" i="48"/>
  <c r="Y14" i="47"/>
  <c r="Y22" i="47"/>
  <c r="T22" i="48"/>
  <c r="AA23" i="48"/>
  <c r="W23" i="48"/>
  <c r="Y23" i="48"/>
  <c r="X23" i="48"/>
  <c r="Z23" i="48"/>
  <c r="X26" i="47"/>
  <c r="S26" i="48"/>
  <c r="Y17" i="47"/>
  <c r="W19" i="48"/>
  <c r="Y19" i="48"/>
  <c r="X19" i="48"/>
  <c r="AA19" i="48"/>
  <c r="Z19" i="48"/>
  <c r="Y20" i="47"/>
  <c r="AA20" i="47"/>
  <c r="V20" i="48"/>
  <c r="AA26" i="47"/>
  <c r="V26" i="48"/>
  <c r="X17" i="48"/>
  <c r="W17" i="48"/>
  <c r="AA17" i="48"/>
  <c r="Z17" i="48"/>
  <c r="O44" i="47"/>
  <c r="P44" i="47"/>
  <c r="Z16" i="48"/>
  <c r="W16" i="48"/>
  <c r="AA16" i="48"/>
  <c r="Y16" i="48"/>
  <c r="W20" i="47"/>
  <c r="R20" i="48"/>
  <c r="H51" i="47"/>
  <c r="S51" i="47"/>
  <c r="Z16" i="47"/>
  <c r="Y16" i="47"/>
  <c r="X16" i="47"/>
  <c r="W16" i="47"/>
  <c r="AA16" i="47"/>
  <c r="M38" i="47"/>
  <c r="P38" i="47"/>
  <c r="L38" i="47"/>
  <c r="O38" i="47"/>
  <c r="F52" i="47"/>
  <c r="N38" i="47"/>
  <c r="J51" i="47"/>
  <c r="U51" i="47"/>
  <c r="N43" i="47"/>
  <c r="M43" i="47"/>
  <c r="P43" i="47"/>
  <c r="O43" i="47"/>
  <c r="L43" i="47"/>
  <c r="X25" i="47"/>
  <c r="W25" i="47"/>
  <c r="Y25" i="47"/>
  <c r="AA25" i="47"/>
  <c r="Z25" i="47"/>
  <c r="O37" i="47"/>
  <c r="M46" i="47"/>
  <c r="L46" i="47"/>
  <c r="P46" i="47"/>
  <c r="O46" i="47"/>
  <c r="N46" i="47"/>
  <c r="O47" i="47"/>
  <c r="P47" i="47"/>
  <c r="N47" i="47"/>
  <c r="M47" i="47"/>
  <c r="L47" i="47"/>
  <c r="I51" i="47"/>
  <c r="AA19" i="47"/>
  <c r="X19" i="47"/>
  <c r="Y19" i="47"/>
  <c r="Z19" i="47"/>
  <c r="W19" i="47"/>
  <c r="G51" i="47"/>
  <c r="AA17" i="47"/>
  <c r="V51" i="47"/>
  <c r="K51" i="47"/>
  <c r="L40" i="47"/>
  <c r="F51" i="47"/>
  <c r="P50" i="47"/>
  <c r="N50" i="47"/>
  <c r="M50" i="47"/>
  <c r="L50" i="47"/>
  <c r="O50" i="47"/>
  <c r="X13" i="47"/>
  <c r="Q27" i="47"/>
  <c r="W13" i="47"/>
  <c r="Y13" i="47"/>
  <c r="AA13" i="47"/>
  <c r="Z13" i="47"/>
  <c r="N41" i="47"/>
  <c r="G52" i="47"/>
  <c r="AA23" i="47"/>
  <c r="Z23" i="47"/>
  <c r="Y23" i="47"/>
  <c r="X23" i="47"/>
  <c r="W23" i="47"/>
  <c r="P27" i="47"/>
  <c r="O27" i="47"/>
  <c r="L27" i="47"/>
  <c r="N27" i="47"/>
  <c r="M27" i="47"/>
  <c r="M49" i="47"/>
  <c r="L49" i="47"/>
  <c r="P49" i="47"/>
  <c r="O49" i="47"/>
  <c r="N49" i="47"/>
  <c r="V52" i="47"/>
  <c r="K52" i="47"/>
  <c r="S28" i="47"/>
  <c r="X14" i="47"/>
  <c r="O28" i="47"/>
  <c r="N28" i="47"/>
  <c r="M28" i="47"/>
  <c r="L28" i="47"/>
  <c r="P28" i="47"/>
  <c r="I52" i="47"/>
  <c r="R28" i="47"/>
  <c r="W14" i="47"/>
  <c r="S52" i="47"/>
  <c r="H52" i="47"/>
  <c r="U52" i="47"/>
  <c r="J52" i="47"/>
  <c r="T51" i="47"/>
  <c r="Q28" i="47"/>
  <c r="P37" i="47"/>
  <c r="X13" i="46"/>
  <c r="K37" i="46"/>
  <c r="AB27" i="46"/>
  <c r="AB28" i="46"/>
  <c r="G46" i="46"/>
  <c r="S27" i="46"/>
  <c r="H49" i="46"/>
  <c r="O43" i="46"/>
  <c r="Z13" i="46"/>
  <c r="K40" i="46"/>
  <c r="J44" i="46"/>
  <c r="Z20" i="46"/>
  <c r="O16" i="46"/>
  <c r="J40" i="46"/>
  <c r="I49" i="46"/>
  <c r="Y25" i="46"/>
  <c r="K52" i="46"/>
  <c r="M14" i="46"/>
  <c r="AA23" i="46"/>
  <c r="K47" i="46"/>
  <c r="I44" i="46"/>
  <c r="Y20" i="46"/>
  <c r="M26" i="46"/>
  <c r="H37" i="46"/>
  <c r="H27" i="46"/>
  <c r="M13" i="46"/>
  <c r="F28" i="46"/>
  <c r="L14" i="46"/>
  <c r="P14" i="46"/>
  <c r="O14" i="46"/>
  <c r="F38" i="46"/>
  <c r="Y16" i="46"/>
  <c r="X16" i="46"/>
  <c r="W16" i="46"/>
  <c r="W20" i="46"/>
  <c r="AA20" i="46"/>
  <c r="W25" i="46"/>
  <c r="J27" i="46"/>
  <c r="N41" i="46"/>
  <c r="L17" i="46"/>
  <c r="G41" i="46"/>
  <c r="Z23" i="46"/>
  <c r="Y23" i="46"/>
  <c r="X23" i="46"/>
  <c r="W23" i="46"/>
  <c r="L26" i="46"/>
  <c r="P26" i="46"/>
  <c r="F50" i="46"/>
  <c r="O26" i="46"/>
  <c r="K27" i="46"/>
  <c r="I37" i="46"/>
  <c r="I27" i="46"/>
  <c r="AA19" i="46"/>
  <c r="AA13" i="46"/>
  <c r="AA16" i="46"/>
  <c r="H41" i="46"/>
  <c r="M22" i="46"/>
  <c r="Q27" i="46"/>
  <c r="L22" i="46"/>
  <c r="P22" i="46"/>
  <c r="F46" i="46"/>
  <c r="X25" i="46"/>
  <c r="M49" i="46"/>
  <c r="H28" i="46"/>
  <c r="G43" i="46"/>
  <c r="W13" i="46"/>
  <c r="L16" i="46"/>
  <c r="N19" i="46"/>
  <c r="X20" i="46"/>
  <c r="M23" i="46"/>
  <c r="I28" i="46"/>
  <c r="M41" i="46"/>
  <c r="H43" i="46"/>
  <c r="P43" i="46"/>
  <c r="O49" i="46"/>
  <c r="L13" i="46"/>
  <c r="N16" i="46"/>
  <c r="X19" i="46"/>
  <c r="M20" i="46"/>
  <c r="O23" i="46"/>
  <c r="L25" i="46"/>
  <c r="F27" i="46"/>
  <c r="K28" i="46"/>
  <c r="F37" i="46"/>
  <c r="I38" i="46"/>
  <c r="O41" i="46"/>
  <c r="F44" i="46"/>
  <c r="I46" i="46"/>
  <c r="Y19" i="46"/>
  <c r="N20" i="46"/>
  <c r="P23" i="46"/>
  <c r="M25" i="46"/>
  <c r="Z25" i="46"/>
  <c r="G27" i="46"/>
  <c r="P41" i="46"/>
  <c r="J46" i="46"/>
  <c r="F47" i="46"/>
  <c r="N23" i="46"/>
  <c r="H38" i="46"/>
  <c r="N13" i="46"/>
  <c r="P16" i="46"/>
  <c r="M17" i="46"/>
  <c r="U28" i="46"/>
  <c r="Z19" i="46"/>
  <c r="O20" i="46"/>
  <c r="N25" i="46"/>
  <c r="AA25" i="46"/>
  <c r="F40" i="46"/>
  <c r="L43" i="46"/>
  <c r="G47" i="46"/>
  <c r="J28" i="46"/>
  <c r="P49" i="46"/>
  <c r="L49" i="46"/>
  <c r="P44" i="45"/>
  <c r="X13" i="45"/>
  <c r="M49" i="45"/>
  <c r="T20" i="45"/>
  <c r="Y20" i="45" s="1"/>
  <c r="T14" i="45"/>
  <c r="I28" i="45"/>
  <c r="U20" i="45"/>
  <c r="Z20" i="45" s="1"/>
  <c r="M22" i="45"/>
  <c r="L22" i="45"/>
  <c r="P22" i="45"/>
  <c r="F46" i="45"/>
  <c r="Q22" i="45"/>
  <c r="K27" i="45"/>
  <c r="P43" i="45"/>
  <c r="O43" i="45"/>
  <c r="W13" i="45"/>
  <c r="Z13" i="45"/>
  <c r="R19" i="45"/>
  <c r="W19" i="45" s="1"/>
  <c r="G43" i="45"/>
  <c r="R22" i="45"/>
  <c r="S25" i="45"/>
  <c r="J44" i="45"/>
  <c r="Q16" i="45"/>
  <c r="P16" i="45"/>
  <c r="F40" i="45"/>
  <c r="O16" i="45"/>
  <c r="L16" i="45"/>
  <c r="M17" i="45"/>
  <c r="H41" i="45"/>
  <c r="AA13" i="45"/>
  <c r="Q9" i="45"/>
  <c r="F33" i="45"/>
  <c r="AB27" i="45"/>
  <c r="V28" i="45"/>
  <c r="AA19" i="45"/>
  <c r="Z19" i="45"/>
  <c r="Y19" i="45"/>
  <c r="S19" i="45"/>
  <c r="X19" i="45" s="1"/>
  <c r="H43" i="45"/>
  <c r="T25" i="45"/>
  <c r="Y25" i="45" s="1"/>
  <c r="N26" i="45"/>
  <c r="O37" i="45"/>
  <c r="L37" i="45"/>
  <c r="I50" i="45"/>
  <c r="M14" i="45"/>
  <c r="T22" i="45"/>
  <c r="I46" i="45"/>
  <c r="Q23" i="45"/>
  <c r="F47" i="45"/>
  <c r="P23" i="45"/>
  <c r="M23" i="45"/>
  <c r="O23" i="45"/>
  <c r="X25" i="45"/>
  <c r="L26" i="45"/>
  <c r="F50" i="45"/>
  <c r="O26" i="45"/>
  <c r="P26" i="45"/>
  <c r="K41" i="45"/>
  <c r="N43" i="45"/>
  <c r="L49" i="45"/>
  <c r="P13" i="45"/>
  <c r="J41" i="45"/>
  <c r="U17" i="45"/>
  <c r="Z17" i="45" s="1"/>
  <c r="AC52" i="45"/>
  <c r="M41" i="45"/>
  <c r="H37" i="45"/>
  <c r="H27" i="45"/>
  <c r="AE27" i="45"/>
  <c r="AB28" i="45"/>
  <c r="I37" i="45"/>
  <c r="I27" i="45"/>
  <c r="T13" i="45"/>
  <c r="AF27" i="45"/>
  <c r="AC28" i="45"/>
  <c r="V16" i="45"/>
  <c r="X20" i="45"/>
  <c r="W20" i="45"/>
  <c r="AA20" i="45"/>
  <c r="U22" i="45"/>
  <c r="J46" i="45"/>
  <c r="R23" i="45"/>
  <c r="G47" i="45"/>
  <c r="K49" i="45"/>
  <c r="V25" i="45"/>
  <c r="AA25" i="45" s="1"/>
  <c r="Q26" i="45"/>
  <c r="H28" i="45"/>
  <c r="K37" i="45"/>
  <c r="P37" i="45" s="1"/>
  <c r="H38" i="45"/>
  <c r="N41" i="45"/>
  <c r="F28" i="45"/>
  <c r="L14" i="45"/>
  <c r="O14" i="45"/>
  <c r="F38" i="45"/>
  <c r="P14" i="45"/>
  <c r="L17" i="45"/>
  <c r="G41" i="45"/>
  <c r="R17" i="45"/>
  <c r="W17" i="45" s="1"/>
  <c r="H50" i="45"/>
  <c r="S26" i="45"/>
  <c r="J28" i="45"/>
  <c r="I38" i="45"/>
  <c r="Q14" i="45"/>
  <c r="S17" i="45"/>
  <c r="X17" i="45" s="1"/>
  <c r="F27" i="45"/>
  <c r="K28" i="45"/>
  <c r="W25" i="45"/>
  <c r="N49" i="45"/>
  <c r="N19" i="45"/>
  <c r="G38" i="45"/>
  <c r="L44" i="45"/>
  <c r="O49" i="45"/>
  <c r="N44" i="45"/>
  <c r="M13" i="45"/>
  <c r="T17" i="45"/>
  <c r="Y17" i="45" s="1"/>
  <c r="N20" i="45"/>
  <c r="M25" i="45"/>
  <c r="U25" i="45"/>
  <c r="U27" i="45" s="1"/>
  <c r="G27" i="45"/>
  <c r="O44" i="45"/>
  <c r="N13" i="45"/>
  <c r="N25" i="45"/>
  <c r="H46" i="44"/>
  <c r="M17" i="44"/>
  <c r="K23" i="44"/>
  <c r="H38" i="44"/>
  <c r="J46" i="44"/>
  <c r="J38" i="44"/>
  <c r="L13" i="44"/>
  <c r="N14" i="44"/>
  <c r="N16" i="44"/>
  <c r="H41" i="44"/>
  <c r="J47" i="44"/>
  <c r="H27" i="44"/>
  <c r="J41" i="44"/>
  <c r="F49" i="44"/>
  <c r="N22" i="44"/>
  <c r="G43" i="44"/>
  <c r="M14" i="44"/>
  <c r="F50" i="44"/>
  <c r="N43" i="44"/>
  <c r="M43" i="44"/>
  <c r="K43" i="44"/>
  <c r="N41" i="44"/>
  <c r="M41" i="44"/>
  <c r="L41" i="44"/>
  <c r="K41" i="44"/>
  <c r="G52" i="44"/>
  <c r="J52" i="44"/>
  <c r="I27" i="44"/>
  <c r="N13" i="44"/>
  <c r="L17" i="44"/>
  <c r="N19" i="44"/>
  <c r="L23" i="44"/>
  <c r="N25" i="44"/>
  <c r="J27" i="44"/>
  <c r="I38" i="44"/>
  <c r="F40" i="44"/>
  <c r="H43" i="44"/>
  <c r="F44" i="44"/>
  <c r="I47" i="44"/>
  <c r="G49" i="44"/>
  <c r="G40" i="44"/>
  <c r="L16" i="44"/>
  <c r="N17" i="44"/>
  <c r="N23" i="44"/>
  <c r="F28" i="44"/>
  <c r="F37" i="44"/>
  <c r="K38" i="44"/>
  <c r="K47" i="44"/>
  <c r="I49" i="44"/>
  <c r="K14" i="44"/>
  <c r="M16" i="44"/>
  <c r="K20" i="44"/>
  <c r="M22" i="44"/>
  <c r="K26" i="44"/>
  <c r="G28" i="44"/>
  <c r="G37" i="44"/>
  <c r="L38" i="44"/>
  <c r="I44" i="44"/>
  <c r="F46" i="44"/>
  <c r="L47" i="44"/>
  <c r="L14" i="44"/>
  <c r="L20" i="44"/>
  <c r="L26" i="44"/>
  <c r="F27" i="44"/>
  <c r="H37" i="44"/>
  <c r="G46" i="44"/>
  <c r="M47" i="44"/>
  <c r="I50" i="44"/>
  <c r="K13" i="44"/>
  <c r="I28" i="44"/>
  <c r="N38" i="44"/>
  <c r="L19" i="44"/>
  <c r="J51" i="43"/>
  <c r="G52" i="43"/>
  <c r="N47" i="43"/>
  <c r="L47" i="43"/>
  <c r="K47" i="43"/>
  <c r="N43" i="43"/>
  <c r="K43" i="43"/>
  <c r="N41" i="43"/>
  <c r="M41" i="43"/>
  <c r="L41" i="43"/>
  <c r="K41" i="43"/>
  <c r="H52" i="43"/>
  <c r="I27" i="43"/>
  <c r="N13" i="43"/>
  <c r="L17" i="43"/>
  <c r="N19" i="43"/>
  <c r="L23" i="43"/>
  <c r="N25" i="43"/>
  <c r="J27" i="43"/>
  <c r="I38" i="43"/>
  <c r="F40" i="43"/>
  <c r="H43" i="43"/>
  <c r="F44" i="43"/>
  <c r="I47" i="43"/>
  <c r="G49" i="43"/>
  <c r="N49" i="43"/>
  <c r="J38" i="43"/>
  <c r="G40" i="43"/>
  <c r="I43" i="43"/>
  <c r="H49" i="43"/>
  <c r="F50" i="43"/>
  <c r="L16" i="43"/>
  <c r="N17" i="43"/>
  <c r="L22" i="43"/>
  <c r="N23" i="43"/>
  <c r="F28" i="43"/>
  <c r="F37" i="43"/>
  <c r="I49" i="43"/>
  <c r="K14" i="43"/>
  <c r="M16" i="43"/>
  <c r="K20" i="43"/>
  <c r="M22" i="43"/>
  <c r="K26" i="43"/>
  <c r="G28" i="43"/>
  <c r="G37" i="43"/>
  <c r="I44" i="43"/>
  <c r="F46" i="43"/>
  <c r="L14" i="43"/>
  <c r="L20" i="43"/>
  <c r="L26" i="43"/>
  <c r="F27" i="43"/>
  <c r="H37" i="43"/>
  <c r="G46" i="43"/>
  <c r="K49" i="43"/>
  <c r="I50" i="43"/>
  <c r="K13" i="43"/>
  <c r="M14" i="43"/>
  <c r="F38" i="43"/>
  <c r="L49" i="43"/>
  <c r="L19" i="43"/>
  <c r="X22" i="48" l="1"/>
  <c r="S22" i="49"/>
  <c r="X22" i="49" s="1"/>
  <c r="X26" i="48"/>
  <c r="S26" i="49"/>
  <c r="S27" i="48"/>
  <c r="S16" i="49"/>
  <c r="W20" i="48"/>
  <c r="R20" i="49"/>
  <c r="U27" i="48"/>
  <c r="Z27" i="48" s="1"/>
  <c r="U13" i="49"/>
  <c r="T28" i="48"/>
  <c r="Y28" i="48" s="1"/>
  <c r="T17" i="49"/>
  <c r="W26" i="48"/>
  <c r="R26" i="49"/>
  <c r="W26" i="49" s="1"/>
  <c r="Z28" i="49"/>
  <c r="Y22" i="48"/>
  <c r="T22" i="49"/>
  <c r="Y26" i="48"/>
  <c r="T26" i="49"/>
  <c r="Y26" i="49" s="1"/>
  <c r="AA17" i="49"/>
  <c r="AA20" i="48"/>
  <c r="V20" i="49"/>
  <c r="AA20" i="49" s="1"/>
  <c r="AA26" i="48"/>
  <c r="V26" i="49"/>
  <c r="AA26" i="49" s="1"/>
  <c r="V27" i="48"/>
  <c r="AA27" i="48" s="1"/>
  <c r="V13" i="49"/>
  <c r="Z17" i="49"/>
  <c r="R27" i="49"/>
  <c r="W27" i="49" s="1"/>
  <c r="X16" i="48"/>
  <c r="V28" i="48"/>
  <c r="X27" i="48"/>
  <c r="W27" i="48"/>
  <c r="R28" i="48"/>
  <c r="W28" i="48" s="1"/>
  <c r="Z28" i="48"/>
  <c r="AA28" i="48"/>
  <c r="AA13" i="48"/>
  <c r="Y17" i="48"/>
  <c r="S28" i="48"/>
  <c r="X28" i="48" s="1"/>
  <c r="Z13" i="48"/>
  <c r="T27" i="48"/>
  <c r="Y27" i="48" s="1"/>
  <c r="T52" i="47"/>
  <c r="W28" i="47"/>
  <c r="Z28" i="47"/>
  <c r="AA28" i="47"/>
  <c r="Y28" i="47"/>
  <c r="X28" i="47"/>
  <c r="M51" i="47"/>
  <c r="L51" i="47"/>
  <c r="P51" i="47"/>
  <c r="O51" i="47"/>
  <c r="N51" i="47"/>
  <c r="M52" i="47"/>
  <c r="L52" i="47"/>
  <c r="P52" i="47"/>
  <c r="O52" i="47"/>
  <c r="N52" i="47"/>
  <c r="Z27" i="47"/>
  <c r="X27" i="47"/>
  <c r="Y27" i="47"/>
  <c r="W27" i="47"/>
  <c r="AA27" i="47"/>
  <c r="J51" i="46"/>
  <c r="S28" i="46"/>
  <c r="X27" i="46"/>
  <c r="I51" i="46"/>
  <c r="M46" i="46"/>
  <c r="L46" i="46"/>
  <c r="P46" i="46"/>
  <c r="O46" i="46"/>
  <c r="N46" i="46"/>
  <c r="U27" i="46"/>
  <c r="Z27" i="46" s="1"/>
  <c r="Z16" i="46"/>
  <c r="T28" i="46"/>
  <c r="P47" i="46"/>
  <c r="O47" i="46"/>
  <c r="N47" i="46"/>
  <c r="M47" i="46"/>
  <c r="L47" i="46"/>
  <c r="M27" i="46"/>
  <c r="P27" i="46"/>
  <c r="O27" i="46"/>
  <c r="N27" i="46"/>
  <c r="L27" i="46"/>
  <c r="AA17" i="46"/>
  <c r="Z17" i="46"/>
  <c r="Y17" i="46"/>
  <c r="X17" i="46"/>
  <c r="W17" i="46"/>
  <c r="N28" i="46"/>
  <c r="M28" i="46"/>
  <c r="L28" i="46"/>
  <c r="P28" i="46"/>
  <c r="O28" i="46"/>
  <c r="P44" i="46"/>
  <c r="O44" i="46"/>
  <c r="N44" i="46"/>
  <c r="M44" i="46"/>
  <c r="L44" i="46"/>
  <c r="R27" i="46"/>
  <c r="W27" i="46" s="1"/>
  <c r="P40" i="46"/>
  <c r="O40" i="46"/>
  <c r="N40" i="46"/>
  <c r="M40" i="46"/>
  <c r="L40" i="46"/>
  <c r="N49" i="46"/>
  <c r="AA26" i="46"/>
  <c r="X26" i="46"/>
  <c r="Z26" i="46"/>
  <c r="Y26" i="46"/>
  <c r="W26" i="46"/>
  <c r="L41" i="46"/>
  <c r="M38" i="46"/>
  <c r="L38" i="46"/>
  <c r="P38" i="46"/>
  <c r="O38" i="46"/>
  <c r="F52" i="46"/>
  <c r="N38" i="46"/>
  <c r="H51" i="46"/>
  <c r="K51" i="46"/>
  <c r="V27" i="46"/>
  <c r="AA27" i="46" s="1"/>
  <c r="P50" i="46"/>
  <c r="O50" i="46"/>
  <c r="N50" i="46"/>
  <c r="M50" i="46"/>
  <c r="L50" i="46"/>
  <c r="H52" i="46"/>
  <c r="M37" i="46"/>
  <c r="P37" i="46"/>
  <c r="O37" i="46"/>
  <c r="N37" i="46"/>
  <c r="L37" i="46"/>
  <c r="F51" i="46"/>
  <c r="V28" i="46"/>
  <c r="R28" i="46"/>
  <c r="AA14" i="46"/>
  <c r="X14" i="46"/>
  <c r="Z14" i="46"/>
  <c r="Y14" i="46"/>
  <c r="Q28" i="46"/>
  <c r="W14" i="46"/>
  <c r="G51" i="46"/>
  <c r="J52" i="46"/>
  <c r="I52" i="46"/>
  <c r="AA22" i="46"/>
  <c r="Y22" i="46"/>
  <c r="Z22" i="46"/>
  <c r="X22" i="46"/>
  <c r="W22" i="46"/>
  <c r="M43" i="46"/>
  <c r="T27" i="46"/>
  <c r="Y27" i="46" s="1"/>
  <c r="Y13" i="46"/>
  <c r="G52" i="46"/>
  <c r="F51" i="45"/>
  <c r="O41" i="45"/>
  <c r="R28" i="45"/>
  <c r="P41" i="45"/>
  <c r="G51" i="45"/>
  <c r="L51" i="45" s="1"/>
  <c r="M43" i="45"/>
  <c r="S28" i="45"/>
  <c r="V27" i="45"/>
  <c r="R27" i="45"/>
  <c r="I51" i="45"/>
  <c r="N51" i="45" s="1"/>
  <c r="N37" i="45"/>
  <c r="Z25" i="45"/>
  <c r="N28" i="45"/>
  <c r="M28" i="45"/>
  <c r="L28" i="45"/>
  <c r="O28" i="45"/>
  <c r="P28" i="45"/>
  <c r="P49" i="45"/>
  <c r="K52" i="45"/>
  <c r="Y16" i="45"/>
  <c r="X16" i="45"/>
  <c r="W16" i="45"/>
  <c r="AA16" i="45"/>
  <c r="Z16" i="45"/>
  <c r="Q27" i="45"/>
  <c r="S27" i="45"/>
  <c r="AA14" i="45"/>
  <c r="Z14" i="45"/>
  <c r="Q28" i="45"/>
  <c r="W14" i="45"/>
  <c r="Y14" i="45"/>
  <c r="X14" i="45"/>
  <c r="AA26" i="45"/>
  <c r="Z26" i="45"/>
  <c r="W26" i="45"/>
  <c r="X26" i="45"/>
  <c r="Y26" i="45"/>
  <c r="O40" i="45"/>
  <c r="N40" i="45"/>
  <c r="M40" i="45"/>
  <c r="L40" i="45"/>
  <c r="P40" i="45"/>
  <c r="I52" i="45"/>
  <c r="J51" i="45"/>
  <c r="O51" i="45" s="1"/>
  <c r="T28" i="45"/>
  <c r="AA22" i="45"/>
  <c r="X22" i="45"/>
  <c r="Z22" i="45"/>
  <c r="Y22" i="45"/>
  <c r="W22" i="45"/>
  <c r="G52" i="45"/>
  <c r="L38" i="45"/>
  <c r="O38" i="45"/>
  <c r="F52" i="45"/>
  <c r="N38" i="45"/>
  <c r="P38" i="45"/>
  <c r="M38" i="45"/>
  <c r="M37" i="45"/>
  <c r="H51" i="45"/>
  <c r="M51" i="45" s="1"/>
  <c r="P47" i="45"/>
  <c r="O47" i="45"/>
  <c r="N47" i="45"/>
  <c r="M47" i="45"/>
  <c r="L47" i="45"/>
  <c r="P27" i="45"/>
  <c r="O27" i="45"/>
  <c r="L27" i="45"/>
  <c r="N27" i="45"/>
  <c r="M27" i="45"/>
  <c r="H52" i="45"/>
  <c r="L41" i="45"/>
  <c r="Z23" i="45"/>
  <c r="Y23" i="45"/>
  <c r="X23" i="45"/>
  <c r="AA23" i="45"/>
  <c r="W23" i="45"/>
  <c r="L46" i="45"/>
  <c r="O46" i="45"/>
  <c r="N46" i="45"/>
  <c r="P46" i="45"/>
  <c r="M46" i="45"/>
  <c r="K51" i="45"/>
  <c r="P51" i="45" s="1"/>
  <c r="T27" i="45"/>
  <c r="Y13" i="45"/>
  <c r="U28" i="45"/>
  <c r="P50" i="45"/>
  <c r="O50" i="45"/>
  <c r="N50" i="45"/>
  <c r="M50" i="45"/>
  <c r="L50" i="45"/>
  <c r="J52" i="45"/>
  <c r="L43" i="45"/>
  <c r="L50" i="44"/>
  <c r="K50" i="44"/>
  <c r="F52" i="44"/>
  <c r="N52" i="44" s="1"/>
  <c r="N50" i="44"/>
  <c r="M50" i="44"/>
  <c r="J51" i="44"/>
  <c r="H52" i="44"/>
  <c r="M49" i="44"/>
  <c r="I51" i="44"/>
  <c r="L49" i="44"/>
  <c r="L43" i="44"/>
  <c r="N47" i="44"/>
  <c r="N49" i="44"/>
  <c r="H51" i="44"/>
  <c r="K52" i="44"/>
  <c r="L44" i="44"/>
  <c r="K44" i="44"/>
  <c r="N44" i="44"/>
  <c r="M44" i="44"/>
  <c r="F51" i="44"/>
  <c r="N37" i="44"/>
  <c r="M37" i="44"/>
  <c r="L37" i="44"/>
  <c r="K37" i="44"/>
  <c r="N27" i="44"/>
  <c r="M27" i="44"/>
  <c r="L27" i="44"/>
  <c r="K27" i="44"/>
  <c r="K49" i="44"/>
  <c r="N46" i="44"/>
  <c r="M46" i="44"/>
  <c r="L46" i="44"/>
  <c r="K46" i="44"/>
  <c r="N28" i="44"/>
  <c r="M28" i="44"/>
  <c r="L28" i="44"/>
  <c r="K28" i="44"/>
  <c r="L40" i="44"/>
  <c r="K40" i="44"/>
  <c r="N40" i="44"/>
  <c r="M40" i="44"/>
  <c r="I52" i="44"/>
  <c r="M38" i="44"/>
  <c r="G51" i="44"/>
  <c r="M49" i="43"/>
  <c r="N38" i="43"/>
  <c r="M38" i="43"/>
  <c r="L38" i="43"/>
  <c r="K38" i="43"/>
  <c r="F52" i="43"/>
  <c r="N46" i="43"/>
  <c r="M46" i="43"/>
  <c r="L46" i="43"/>
  <c r="K46" i="43"/>
  <c r="L40" i="43"/>
  <c r="K40" i="43"/>
  <c r="M40" i="43"/>
  <c r="N40" i="43"/>
  <c r="L43" i="43"/>
  <c r="M47" i="43"/>
  <c r="K50" i="43"/>
  <c r="L50" i="43"/>
  <c r="N50" i="43"/>
  <c r="M50" i="43"/>
  <c r="M43" i="43"/>
  <c r="K37" i="43"/>
  <c r="F51" i="43"/>
  <c r="N37" i="43"/>
  <c r="M37" i="43"/>
  <c r="L37" i="43"/>
  <c r="H51" i="43"/>
  <c r="N27" i="43"/>
  <c r="M27" i="43"/>
  <c r="L27" i="43"/>
  <c r="K27" i="43"/>
  <c r="N28" i="43"/>
  <c r="M28" i="43"/>
  <c r="K28" i="43"/>
  <c r="L28" i="43"/>
  <c r="G51" i="43"/>
  <c r="I52" i="43"/>
  <c r="J52" i="43"/>
  <c r="I51" i="43"/>
  <c r="L44" i="43"/>
  <c r="K44" i="43"/>
  <c r="M44" i="43"/>
  <c r="N44" i="43"/>
  <c r="U27" i="49" l="1"/>
  <c r="Z27" i="49" s="1"/>
  <c r="Z13" i="49"/>
  <c r="W20" i="49"/>
  <c r="R28" i="49"/>
  <c r="W28" i="49" s="1"/>
  <c r="S27" i="49"/>
  <c r="X27" i="49" s="1"/>
  <c r="X16" i="49"/>
  <c r="AA13" i="49"/>
  <c r="V27" i="49"/>
  <c r="AA27" i="49" s="1"/>
  <c r="X26" i="49"/>
  <c r="S28" i="49"/>
  <c r="X28" i="49" s="1"/>
  <c r="V28" i="49"/>
  <c r="AA28" i="49" s="1"/>
  <c r="Y22" i="49"/>
  <c r="T27" i="49"/>
  <c r="Y27" i="49" s="1"/>
  <c r="T28" i="49"/>
  <c r="Y28" i="49" s="1"/>
  <c r="Y17" i="49"/>
  <c r="Z28" i="46"/>
  <c r="AA28" i="46"/>
  <c r="Y28" i="46"/>
  <c r="X28" i="46"/>
  <c r="W28" i="46"/>
  <c r="M51" i="46"/>
  <c r="L51" i="46"/>
  <c r="P51" i="46"/>
  <c r="O51" i="46"/>
  <c r="N51" i="46"/>
  <c r="M52" i="46"/>
  <c r="L52" i="46"/>
  <c r="P52" i="46"/>
  <c r="O52" i="46"/>
  <c r="N52" i="46"/>
  <c r="M52" i="44"/>
  <c r="L52" i="45"/>
  <c r="O52" i="45"/>
  <c r="N52" i="45"/>
  <c r="P52" i="45"/>
  <c r="M52" i="45"/>
  <c r="Y28" i="45"/>
  <c r="AA28" i="45"/>
  <c r="Z28" i="45"/>
  <c r="X28" i="45"/>
  <c r="W28" i="45"/>
  <c r="Y27" i="45"/>
  <c r="X27" i="45"/>
  <c r="W27" i="45"/>
  <c r="Z27" i="45"/>
  <c r="AA27" i="45"/>
  <c r="L52" i="44"/>
  <c r="N51" i="44"/>
  <c r="M51" i="44"/>
  <c r="L51" i="44"/>
  <c r="K51" i="44"/>
  <c r="K52" i="43"/>
  <c r="L52" i="43"/>
  <c r="N52" i="43"/>
  <c r="M52" i="43"/>
  <c r="N51" i="43"/>
  <c r="M51" i="43"/>
  <c r="L51" i="43"/>
  <c r="K51" i="43"/>
  <c r="AA52" i="41" l="1"/>
  <c r="Z52" i="41"/>
  <c r="Y52" i="41"/>
  <c r="AA51" i="41"/>
  <c r="Z51" i="41"/>
  <c r="Y51" i="41"/>
  <c r="F50" i="41"/>
  <c r="K50" i="41" s="1"/>
  <c r="H49" i="41"/>
  <c r="J47" i="41"/>
  <c r="G44" i="41"/>
  <c r="I43" i="41"/>
  <c r="G40" i="41"/>
  <c r="X52" i="41"/>
  <c r="J38" i="41"/>
  <c r="X51" i="41"/>
  <c r="O33" i="41"/>
  <c r="J50" i="41"/>
  <c r="I50" i="41"/>
  <c r="H50" i="41"/>
  <c r="G50" i="41"/>
  <c r="N26" i="41"/>
  <c r="L25" i="41"/>
  <c r="M23" i="41"/>
  <c r="I47" i="41"/>
  <c r="G47" i="41"/>
  <c r="F47" i="41"/>
  <c r="K22" i="41"/>
  <c r="J46" i="41"/>
  <c r="I46" i="41"/>
  <c r="H46" i="41"/>
  <c r="G46" i="41"/>
  <c r="J44" i="41"/>
  <c r="I44" i="41"/>
  <c r="H44" i="41"/>
  <c r="N20" i="41"/>
  <c r="F43" i="41"/>
  <c r="M17" i="41"/>
  <c r="J41" i="41"/>
  <c r="I41" i="41"/>
  <c r="H41" i="41"/>
  <c r="G41" i="41"/>
  <c r="F41" i="41"/>
  <c r="AA27" i="41"/>
  <c r="K16" i="41"/>
  <c r="J40" i="41"/>
  <c r="I40" i="41"/>
  <c r="H40" i="41"/>
  <c r="AA28" i="41"/>
  <c r="Z28" i="41"/>
  <c r="Y28" i="41"/>
  <c r="X28" i="41"/>
  <c r="J28" i="41"/>
  <c r="I28" i="41"/>
  <c r="H28" i="41"/>
  <c r="G38" i="41"/>
  <c r="N14" i="41"/>
  <c r="Z27" i="41"/>
  <c r="Y27" i="41"/>
  <c r="X27" i="41"/>
  <c r="J37" i="41"/>
  <c r="I37" i="41"/>
  <c r="H27" i="41"/>
  <c r="G27" i="41"/>
  <c r="L13" i="41"/>
  <c r="O9" i="41"/>
  <c r="F9" i="41"/>
  <c r="F33" i="41" s="1"/>
  <c r="AA52" i="40"/>
  <c r="Z52" i="40"/>
  <c r="Y52" i="40"/>
  <c r="AA51" i="40"/>
  <c r="Z51" i="40"/>
  <c r="Y51" i="40"/>
  <c r="X51" i="40"/>
  <c r="J50" i="40"/>
  <c r="H50" i="40"/>
  <c r="J49" i="40"/>
  <c r="F49" i="40"/>
  <c r="H47" i="40"/>
  <c r="F47" i="40"/>
  <c r="J46" i="40"/>
  <c r="H46" i="40"/>
  <c r="F46" i="40"/>
  <c r="I44" i="40"/>
  <c r="G43" i="40"/>
  <c r="J41" i="40"/>
  <c r="H41" i="40"/>
  <c r="F41" i="40"/>
  <c r="X52" i="40"/>
  <c r="H38" i="40"/>
  <c r="F38" i="40"/>
  <c r="G37" i="40"/>
  <c r="O33" i="40"/>
  <c r="M26" i="40"/>
  <c r="K26" i="40"/>
  <c r="I50" i="40"/>
  <c r="G50" i="40"/>
  <c r="N26" i="40"/>
  <c r="K25" i="40"/>
  <c r="H49" i="40"/>
  <c r="L25" i="40"/>
  <c r="J47" i="40"/>
  <c r="G47" i="40"/>
  <c r="N23" i="40"/>
  <c r="M22" i="40"/>
  <c r="I46" i="40"/>
  <c r="L22" i="40"/>
  <c r="N22" i="40"/>
  <c r="M20" i="40"/>
  <c r="K20" i="40"/>
  <c r="J44" i="40"/>
  <c r="H44" i="40"/>
  <c r="G44" i="40"/>
  <c r="N20" i="40"/>
  <c r="K19" i="40"/>
  <c r="J43" i="40"/>
  <c r="H43" i="40"/>
  <c r="F43" i="40"/>
  <c r="Y28" i="40"/>
  <c r="I41" i="40"/>
  <c r="G41" i="40"/>
  <c r="N17" i="40"/>
  <c r="M16" i="40"/>
  <c r="J40" i="40"/>
  <c r="I40" i="40"/>
  <c r="H40" i="40"/>
  <c r="N16" i="40"/>
  <c r="AA28" i="40"/>
  <c r="Z28" i="40"/>
  <c r="X28" i="40"/>
  <c r="M14" i="40"/>
  <c r="K14" i="40"/>
  <c r="J28" i="40"/>
  <c r="I38" i="40"/>
  <c r="H28" i="40"/>
  <c r="G38" i="40"/>
  <c r="N14" i="40"/>
  <c r="AA27" i="40"/>
  <c r="Z27" i="40"/>
  <c r="Y27" i="40"/>
  <c r="X27" i="40"/>
  <c r="K13" i="40"/>
  <c r="J37" i="40"/>
  <c r="I37" i="40"/>
  <c r="H27" i="40"/>
  <c r="L13" i="40"/>
  <c r="O9" i="40"/>
  <c r="F9" i="40"/>
  <c r="F33" i="40" s="1"/>
  <c r="AA52" i="38"/>
  <c r="Z52" i="38"/>
  <c r="Y52" i="38"/>
  <c r="AA51" i="38"/>
  <c r="Z51" i="38"/>
  <c r="Y51" i="38"/>
  <c r="I50" i="38"/>
  <c r="F49" i="38"/>
  <c r="H47" i="38"/>
  <c r="J46" i="38"/>
  <c r="G43" i="38"/>
  <c r="X52" i="38"/>
  <c r="H38" i="38"/>
  <c r="X51" i="38"/>
  <c r="O33" i="38"/>
  <c r="J50" i="38"/>
  <c r="H50" i="38"/>
  <c r="G50" i="38"/>
  <c r="N26" i="38"/>
  <c r="M25" i="38"/>
  <c r="L25" i="38"/>
  <c r="I49" i="38"/>
  <c r="K25" i="38"/>
  <c r="K23" i="38"/>
  <c r="J47" i="38"/>
  <c r="I47" i="38"/>
  <c r="G47" i="38"/>
  <c r="F47" i="38"/>
  <c r="I46" i="38"/>
  <c r="H46" i="38"/>
  <c r="G46" i="38"/>
  <c r="J44" i="38"/>
  <c r="I44" i="38"/>
  <c r="H44" i="38"/>
  <c r="G44" i="38"/>
  <c r="N20" i="38"/>
  <c r="M19" i="38"/>
  <c r="L19" i="38"/>
  <c r="I43" i="38"/>
  <c r="F43" i="38"/>
  <c r="AA28" i="38"/>
  <c r="K17" i="38"/>
  <c r="J41" i="38"/>
  <c r="I41" i="38"/>
  <c r="H41" i="38"/>
  <c r="G41" i="38"/>
  <c r="F41" i="38"/>
  <c r="Y27" i="38"/>
  <c r="J40" i="38"/>
  <c r="I40" i="38"/>
  <c r="G40" i="38"/>
  <c r="Z28" i="38"/>
  <c r="Y28" i="38"/>
  <c r="X28" i="38"/>
  <c r="J28" i="38"/>
  <c r="I28" i="38"/>
  <c r="H28" i="38"/>
  <c r="G38" i="38"/>
  <c r="F38" i="38"/>
  <c r="AA27" i="38"/>
  <c r="Z27" i="38"/>
  <c r="X27" i="38"/>
  <c r="M13" i="38"/>
  <c r="L13" i="38"/>
  <c r="J37" i="38"/>
  <c r="I37" i="38"/>
  <c r="H27" i="38"/>
  <c r="G27" i="38"/>
  <c r="K13" i="38"/>
  <c r="O9" i="38"/>
  <c r="F9" i="38"/>
  <c r="F33" i="38" s="1"/>
  <c r="G52" i="41" l="1"/>
  <c r="N41" i="41"/>
  <c r="L41" i="41"/>
  <c r="M41" i="41"/>
  <c r="K41" i="41"/>
  <c r="M43" i="41"/>
  <c r="L43" i="41"/>
  <c r="N47" i="41"/>
  <c r="M47" i="41"/>
  <c r="K47" i="41"/>
  <c r="J52" i="41"/>
  <c r="M13" i="41"/>
  <c r="K17" i="41"/>
  <c r="M19" i="41"/>
  <c r="K23" i="41"/>
  <c r="M25" i="41"/>
  <c r="I27" i="41"/>
  <c r="H38" i="41"/>
  <c r="G43" i="41"/>
  <c r="H47" i="41"/>
  <c r="F49" i="41"/>
  <c r="L50" i="41"/>
  <c r="N50" i="41"/>
  <c r="N13" i="41"/>
  <c r="L17" i="41"/>
  <c r="N19" i="41"/>
  <c r="L23" i="41"/>
  <c r="N25" i="41"/>
  <c r="J27" i="41"/>
  <c r="I38" i="41"/>
  <c r="F40" i="41"/>
  <c r="H43" i="41"/>
  <c r="F44" i="41"/>
  <c r="G49" i="41"/>
  <c r="M50" i="41"/>
  <c r="L16" i="41"/>
  <c r="N17" i="41"/>
  <c r="L22" i="41"/>
  <c r="N23" i="41"/>
  <c r="F28" i="41"/>
  <c r="F37" i="41"/>
  <c r="J43" i="41"/>
  <c r="I49" i="41"/>
  <c r="K14" i="41"/>
  <c r="M16" i="41"/>
  <c r="K20" i="41"/>
  <c r="M22" i="41"/>
  <c r="K26" i="41"/>
  <c r="G28" i="41"/>
  <c r="G37" i="41"/>
  <c r="F46" i="41"/>
  <c r="J49" i="41"/>
  <c r="L14" i="41"/>
  <c r="N16" i="41"/>
  <c r="L20" i="41"/>
  <c r="N22" i="41"/>
  <c r="L26" i="41"/>
  <c r="F27" i="41"/>
  <c r="H37" i="41"/>
  <c r="K13" i="41"/>
  <c r="M14" i="41"/>
  <c r="K19" i="41"/>
  <c r="M20" i="41"/>
  <c r="K25" i="41"/>
  <c r="M26" i="41"/>
  <c r="F38" i="41"/>
  <c r="L19" i="41"/>
  <c r="G52" i="40"/>
  <c r="L49" i="40"/>
  <c r="H52" i="40"/>
  <c r="J51" i="40"/>
  <c r="N43" i="40"/>
  <c r="L43" i="40"/>
  <c r="K43" i="40"/>
  <c r="K23" i="40"/>
  <c r="I27" i="40"/>
  <c r="N13" i="40"/>
  <c r="L17" i="40"/>
  <c r="N19" i="40"/>
  <c r="L23" i="40"/>
  <c r="N25" i="40"/>
  <c r="J27" i="40"/>
  <c r="F40" i="40"/>
  <c r="K41" i="40"/>
  <c r="F44" i="40"/>
  <c r="I47" i="40"/>
  <c r="G49" i="40"/>
  <c r="M13" i="40"/>
  <c r="K17" i="40"/>
  <c r="M19" i="40"/>
  <c r="N49" i="40"/>
  <c r="K16" i="40"/>
  <c r="M17" i="40"/>
  <c r="K22" i="40"/>
  <c r="M23" i="40"/>
  <c r="J38" i="40"/>
  <c r="G40" i="40"/>
  <c r="L41" i="40"/>
  <c r="I43" i="40"/>
  <c r="L46" i="40"/>
  <c r="F50" i="40"/>
  <c r="M25" i="40"/>
  <c r="L16" i="40"/>
  <c r="F28" i="40"/>
  <c r="F37" i="40"/>
  <c r="K38" i="40"/>
  <c r="M41" i="40"/>
  <c r="M46" i="40"/>
  <c r="K47" i="40"/>
  <c r="I49" i="40"/>
  <c r="G28" i="40"/>
  <c r="L38" i="40"/>
  <c r="N41" i="40"/>
  <c r="N46" i="40"/>
  <c r="L47" i="40"/>
  <c r="L14" i="40"/>
  <c r="L20" i="40"/>
  <c r="L26" i="40"/>
  <c r="F27" i="40"/>
  <c r="H37" i="40"/>
  <c r="M38" i="40"/>
  <c r="G46" i="40"/>
  <c r="K46" i="40" s="1"/>
  <c r="M47" i="40"/>
  <c r="G27" i="40"/>
  <c r="I28" i="40"/>
  <c r="N38" i="40"/>
  <c r="N47" i="40"/>
  <c r="L19" i="40"/>
  <c r="H52" i="38"/>
  <c r="M49" i="38"/>
  <c r="N47" i="38"/>
  <c r="M47" i="38"/>
  <c r="L47" i="38"/>
  <c r="K47" i="38"/>
  <c r="N41" i="38"/>
  <c r="M41" i="38"/>
  <c r="L41" i="38"/>
  <c r="K41" i="38"/>
  <c r="M43" i="38"/>
  <c r="K43" i="38"/>
  <c r="I51" i="38"/>
  <c r="M38" i="38"/>
  <c r="L38" i="38"/>
  <c r="K38" i="38"/>
  <c r="G52" i="38"/>
  <c r="N14" i="38"/>
  <c r="N13" i="38"/>
  <c r="L17" i="38"/>
  <c r="N19" i="38"/>
  <c r="L23" i="38"/>
  <c r="N25" i="38"/>
  <c r="J27" i="38"/>
  <c r="I38" i="38"/>
  <c r="F40" i="38"/>
  <c r="H43" i="38"/>
  <c r="F44" i="38"/>
  <c r="G49" i="38"/>
  <c r="K16" i="38"/>
  <c r="M17" i="38"/>
  <c r="K22" i="38"/>
  <c r="M23" i="38"/>
  <c r="J38" i="38"/>
  <c r="N38" i="38" s="1"/>
  <c r="H49" i="38"/>
  <c r="F50" i="38"/>
  <c r="I27" i="38"/>
  <c r="L16" i="38"/>
  <c r="N17" i="38"/>
  <c r="L22" i="38"/>
  <c r="N23" i="38"/>
  <c r="F28" i="38"/>
  <c r="F37" i="38"/>
  <c r="H40" i="38"/>
  <c r="J43" i="38"/>
  <c r="K14" i="38"/>
  <c r="M16" i="38"/>
  <c r="K20" i="38"/>
  <c r="M22" i="38"/>
  <c r="K26" i="38"/>
  <c r="G28" i="38"/>
  <c r="G37" i="38"/>
  <c r="F46" i="38"/>
  <c r="J49" i="38"/>
  <c r="L14" i="38"/>
  <c r="N22" i="38"/>
  <c r="L26" i="38"/>
  <c r="F27" i="38"/>
  <c r="H37" i="38"/>
  <c r="N16" i="38"/>
  <c r="L20" i="38"/>
  <c r="M14" i="38"/>
  <c r="K19" i="38"/>
  <c r="M20" i="38"/>
  <c r="M26" i="38"/>
  <c r="J20" i="36"/>
  <c r="F20" i="36"/>
  <c r="K43" i="41" l="1"/>
  <c r="J51" i="41"/>
  <c r="H51" i="41"/>
  <c r="K27" i="41"/>
  <c r="N27" i="41"/>
  <c r="M27" i="41"/>
  <c r="L27" i="41"/>
  <c r="L44" i="41"/>
  <c r="K44" i="41"/>
  <c r="N44" i="41"/>
  <c r="M44" i="41"/>
  <c r="L46" i="41"/>
  <c r="N46" i="41"/>
  <c r="M46" i="41"/>
  <c r="K46" i="41"/>
  <c r="M49" i="41"/>
  <c r="L49" i="41"/>
  <c r="K49" i="41"/>
  <c r="N49" i="41"/>
  <c r="L47" i="41"/>
  <c r="N43" i="41"/>
  <c r="I51" i="41"/>
  <c r="G51" i="41"/>
  <c r="L40" i="41"/>
  <c r="K40" i="41"/>
  <c r="N40" i="41"/>
  <c r="M40" i="41"/>
  <c r="N38" i="41"/>
  <c r="M38" i="41"/>
  <c r="F52" i="41"/>
  <c r="L38" i="41"/>
  <c r="K38" i="41"/>
  <c r="H52" i="41"/>
  <c r="I52" i="41"/>
  <c r="M37" i="41"/>
  <c r="F51" i="41"/>
  <c r="N37" i="41"/>
  <c r="L37" i="41"/>
  <c r="K37" i="41"/>
  <c r="M28" i="41"/>
  <c r="N28" i="41"/>
  <c r="L28" i="41"/>
  <c r="K28" i="41"/>
  <c r="I52" i="40"/>
  <c r="L44" i="40"/>
  <c r="K44" i="40"/>
  <c r="N44" i="40"/>
  <c r="M44" i="40"/>
  <c r="M43" i="40"/>
  <c r="F51" i="40"/>
  <c r="N37" i="40"/>
  <c r="K37" i="40"/>
  <c r="M37" i="40"/>
  <c r="L37" i="40"/>
  <c r="L40" i="40"/>
  <c r="K40" i="40"/>
  <c r="M40" i="40"/>
  <c r="N40" i="40"/>
  <c r="G51" i="40"/>
  <c r="H51" i="40"/>
  <c r="N27" i="40"/>
  <c r="M27" i="40"/>
  <c r="L27" i="40"/>
  <c r="K27" i="40"/>
  <c r="N28" i="40"/>
  <c r="M28" i="40"/>
  <c r="L28" i="40"/>
  <c r="K28" i="40"/>
  <c r="J52" i="40"/>
  <c r="F52" i="40"/>
  <c r="I51" i="40"/>
  <c r="M49" i="40"/>
  <c r="K49" i="40"/>
  <c r="K50" i="40"/>
  <c r="N50" i="40"/>
  <c r="M50" i="40"/>
  <c r="L50" i="40"/>
  <c r="F52" i="38"/>
  <c r="J51" i="38"/>
  <c r="L49" i="38"/>
  <c r="K52" i="38"/>
  <c r="L52" i="38"/>
  <c r="N46" i="38"/>
  <c r="M46" i="38"/>
  <c r="L46" i="38"/>
  <c r="K46" i="38"/>
  <c r="N49" i="38"/>
  <c r="L40" i="38"/>
  <c r="K40" i="38"/>
  <c r="M40" i="38"/>
  <c r="N40" i="38"/>
  <c r="G51" i="38"/>
  <c r="F51" i="38"/>
  <c r="N37" i="38"/>
  <c r="M37" i="38"/>
  <c r="K37" i="38"/>
  <c r="L37" i="38"/>
  <c r="L44" i="38"/>
  <c r="K44" i="38"/>
  <c r="M44" i="38"/>
  <c r="N44" i="38"/>
  <c r="K49" i="38"/>
  <c r="N27" i="38"/>
  <c r="M27" i="38"/>
  <c r="L27" i="38"/>
  <c r="K27" i="38"/>
  <c r="N28" i="38"/>
  <c r="M28" i="38"/>
  <c r="L28" i="38"/>
  <c r="K28" i="38"/>
  <c r="K50" i="38"/>
  <c r="N50" i="38"/>
  <c r="M50" i="38"/>
  <c r="L50" i="38"/>
  <c r="I52" i="38"/>
  <c r="M52" i="38" s="1"/>
  <c r="L43" i="38"/>
  <c r="H51" i="38"/>
  <c r="J52" i="38"/>
  <c r="N52" i="38" s="1"/>
  <c r="N43" i="38"/>
  <c r="X44" i="37"/>
  <c r="X44" i="36"/>
  <c r="X44" i="35"/>
  <c r="X44" i="34"/>
  <c r="K52" i="41" l="1"/>
  <c r="N52" i="41"/>
  <c r="M52" i="41"/>
  <c r="L52" i="41"/>
  <c r="L51" i="41"/>
  <c r="N51" i="41"/>
  <c r="M51" i="41"/>
  <c r="K51" i="41"/>
  <c r="N51" i="40"/>
  <c r="M51" i="40"/>
  <c r="L51" i="40"/>
  <c r="K51" i="40"/>
  <c r="K52" i="40"/>
  <c r="L52" i="40"/>
  <c r="N52" i="40"/>
  <c r="M52" i="40"/>
  <c r="N51" i="38"/>
  <c r="M51" i="38"/>
  <c r="L51" i="38"/>
  <c r="K51" i="38"/>
  <c r="X52" i="33"/>
  <c r="X51" i="33"/>
  <c r="X44" i="33"/>
  <c r="AA52" i="37" l="1"/>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52" i="37"/>
  <c r="Y52" i="37"/>
  <c r="X52" i="37"/>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I51" i="37" l="1"/>
  <c r="L43" i="37"/>
  <c r="H51" i="37"/>
  <c r="L40" i="37"/>
  <c r="N38" i="37"/>
  <c r="N37" i="37"/>
  <c r="L37" i="37"/>
  <c r="K47" i="37"/>
  <c r="G52" i="37"/>
  <c r="K43" i="37"/>
  <c r="K37" i="37"/>
  <c r="L50" i="37"/>
  <c r="M50" i="37"/>
  <c r="L46" i="37"/>
  <c r="M43" i="37"/>
  <c r="K41" i="37"/>
  <c r="M40" i="37"/>
  <c r="N44" i="37"/>
  <c r="F52" i="37"/>
  <c r="M44" i="37"/>
  <c r="L44" i="37"/>
  <c r="K44" i="37"/>
  <c r="J52" i="37"/>
  <c r="N49" i="37"/>
  <c r="J51" i="37"/>
  <c r="N41" i="37"/>
  <c r="K20" i="37"/>
  <c r="M37" i="37"/>
  <c r="K38" i="37"/>
  <c r="N46" i="37"/>
  <c r="L47" i="37"/>
  <c r="F51" i="37"/>
  <c r="H52" i="37"/>
  <c r="K27" i="37"/>
  <c r="L38" i="37"/>
  <c r="M47" i="37"/>
  <c r="K49" i="37"/>
  <c r="G51" i="37"/>
  <c r="I52" i="37"/>
  <c r="L20" i="37"/>
  <c r="M20" i="37"/>
  <c r="L27" i="37"/>
  <c r="F28" i="37"/>
  <c r="M38" i="37"/>
  <c r="K40" i="37"/>
  <c r="N47" i="37"/>
  <c r="L49" i="37"/>
  <c r="N27" i="37"/>
  <c r="N40" i="37"/>
  <c r="N50" i="37"/>
  <c r="N20" i="37"/>
  <c r="L51" i="37" l="1"/>
  <c r="K51" i="37"/>
  <c r="N51" i="37"/>
  <c r="M51" i="37"/>
  <c r="K52" i="37"/>
  <c r="M52" i="37"/>
  <c r="N52" i="37"/>
  <c r="L52" i="37"/>
  <c r="N28" i="37"/>
  <c r="K28" i="37"/>
  <c r="M28" i="37"/>
  <c r="L28" i="37"/>
  <c r="O26" i="34" l="1"/>
  <c r="O26" i="35" s="1"/>
  <c r="O26" i="36" s="1"/>
  <c r="O26" i="37" s="1"/>
  <c r="O26" i="38" s="1"/>
  <c r="O26" i="40" l="1"/>
  <c r="AA52" i="36"/>
  <c r="AA51" i="36"/>
  <c r="Z51" i="36"/>
  <c r="Y51" i="36"/>
  <c r="X51" i="36"/>
  <c r="J50" i="36"/>
  <c r="I50" i="36"/>
  <c r="H50" i="36"/>
  <c r="G50" i="36"/>
  <c r="F50" i="36"/>
  <c r="J49" i="36"/>
  <c r="I49" i="36"/>
  <c r="H49" i="36"/>
  <c r="G49" i="36"/>
  <c r="F49" i="36"/>
  <c r="J47" i="36"/>
  <c r="I47" i="36"/>
  <c r="H47" i="36"/>
  <c r="G47" i="36"/>
  <c r="F47" i="36"/>
  <c r="J46" i="36"/>
  <c r="I46" i="36"/>
  <c r="H46" i="36"/>
  <c r="G46" i="36"/>
  <c r="F46" i="36"/>
  <c r="Z52" i="36"/>
  <c r="Y52" i="36"/>
  <c r="X52" i="36"/>
  <c r="I44" i="36"/>
  <c r="H44" i="36"/>
  <c r="J43" i="36"/>
  <c r="I43" i="36"/>
  <c r="H43" i="36"/>
  <c r="G43" i="36"/>
  <c r="F43" i="36"/>
  <c r="J41" i="36"/>
  <c r="I41" i="36"/>
  <c r="H41" i="36"/>
  <c r="G41" i="36"/>
  <c r="F41" i="36"/>
  <c r="J40" i="36"/>
  <c r="I40" i="36"/>
  <c r="H40" i="36"/>
  <c r="G40" i="36"/>
  <c r="F40" i="36"/>
  <c r="M40" i="36" s="1"/>
  <c r="J38" i="36"/>
  <c r="I38" i="36"/>
  <c r="H38" i="36"/>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O26" i="41" l="1"/>
  <c r="K41" i="36"/>
  <c r="H52" i="36"/>
  <c r="L40" i="36"/>
  <c r="L38" i="36"/>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Z52" i="35"/>
  <c r="Y52"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O26" i="43" l="1"/>
  <c r="N46" i="35"/>
  <c r="N49" i="35"/>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J20" i="34"/>
  <c r="G20" i="34"/>
  <c r="F20" i="34"/>
  <c r="S26" i="34"/>
  <c r="S26" i="35" s="1"/>
  <c r="S25" i="34"/>
  <c r="S25" i="35" s="1"/>
  <c r="S25" i="36" s="1"/>
  <c r="S25" i="37" s="1"/>
  <c r="S25" i="38" s="1"/>
  <c r="S25" i="40" s="1"/>
  <c r="S25" i="41" s="1"/>
  <c r="S25" i="43" s="1"/>
  <c r="S25" i="44" s="1"/>
  <c r="R26" i="34"/>
  <c r="R26" i="35" s="1"/>
  <c r="R25" i="34"/>
  <c r="R25" i="35" s="1"/>
  <c r="R25" i="36" s="1"/>
  <c r="R25" i="37" s="1"/>
  <c r="R25" i="38" s="1"/>
  <c r="R25" i="40" s="1"/>
  <c r="R25" i="41" s="1"/>
  <c r="R25" i="43" s="1"/>
  <c r="R25" i="44" s="1"/>
  <c r="Q26" i="34"/>
  <c r="Q26" i="35" s="1"/>
  <c r="Q25" i="34"/>
  <c r="Q25" i="35" s="1"/>
  <c r="Q25" i="36" s="1"/>
  <c r="Q25" i="37" s="1"/>
  <c r="Q25" i="38" s="1"/>
  <c r="Q25" i="40" s="1"/>
  <c r="Q25" i="41" s="1"/>
  <c r="Q25" i="43" s="1"/>
  <c r="Q25" i="44" s="1"/>
  <c r="Q23" i="34"/>
  <c r="Q23" i="35" s="1"/>
  <c r="Q23" i="36" s="1"/>
  <c r="Q23" i="37" s="1"/>
  <c r="Q23" i="38" s="1"/>
  <c r="Q23" i="40" s="1"/>
  <c r="Q23" i="41" s="1"/>
  <c r="Q23" i="43" s="1"/>
  <c r="Q23" i="44" s="1"/>
  <c r="Q22" i="34"/>
  <c r="Q22" i="35" s="1"/>
  <c r="Q22" i="36" s="1"/>
  <c r="Q22" i="37" s="1"/>
  <c r="Q22" i="38" s="1"/>
  <c r="Q22" i="40" s="1"/>
  <c r="Q22" i="41" s="1"/>
  <c r="Q22" i="43" s="1"/>
  <c r="Q22" i="44" s="1"/>
  <c r="P26" i="34"/>
  <c r="P26" i="35" s="1"/>
  <c r="P25" i="34"/>
  <c r="P25" i="35" s="1"/>
  <c r="P25" i="36" s="1"/>
  <c r="P25" i="37" s="1"/>
  <c r="P25" i="38" s="1"/>
  <c r="P25" i="40" s="1"/>
  <c r="P25" i="41" s="1"/>
  <c r="P25" i="43" s="1"/>
  <c r="P25" i="44" s="1"/>
  <c r="O25" i="34"/>
  <c r="O26" i="44" l="1"/>
  <c r="V26" i="35"/>
  <c r="R26" i="36"/>
  <c r="Q26" i="36"/>
  <c r="U26" i="35"/>
  <c r="P26" i="36"/>
  <c r="T26" i="35"/>
  <c r="S26" i="36"/>
  <c r="W26" i="35"/>
  <c r="O25" i="35"/>
  <c r="O25" i="36" s="1"/>
  <c r="O25" i="37" s="1"/>
  <c r="O25" i="38" s="1"/>
  <c r="L28" i="35"/>
  <c r="K28" i="35"/>
  <c r="N28" i="35"/>
  <c r="M28" i="35"/>
  <c r="K52" i="35"/>
  <c r="N52" i="35"/>
  <c r="M52" i="35"/>
  <c r="L52" i="35"/>
  <c r="N51" i="35"/>
  <c r="L51" i="35"/>
  <c r="K51" i="35"/>
  <c r="M51" i="35"/>
  <c r="Z52" i="34"/>
  <c r="Y52" i="34"/>
  <c r="AA51" i="34"/>
  <c r="Z51" i="34"/>
  <c r="Y51" i="34"/>
  <c r="J50" i="34"/>
  <c r="S50" i="34" s="1"/>
  <c r="S50" i="35" s="1"/>
  <c r="S50" i="36" s="1"/>
  <c r="S50" i="37" s="1"/>
  <c r="S50" i="38" s="1"/>
  <c r="S50" i="40" s="1"/>
  <c r="S50" i="41" s="1"/>
  <c r="S50" i="43" s="1"/>
  <c r="S50" i="44" s="1"/>
  <c r="I50" i="34"/>
  <c r="R50" i="34" s="1"/>
  <c r="R50" i="35" s="1"/>
  <c r="R50" i="36" s="1"/>
  <c r="R50" i="37" s="1"/>
  <c r="R50" i="38" s="1"/>
  <c r="R50" i="40" s="1"/>
  <c r="R50" i="41" s="1"/>
  <c r="R50" i="43" s="1"/>
  <c r="R50" i="44" s="1"/>
  <c r="H50" i="34"/>
  <c r="Q50" i="34" s="1"/>
  <c r="Q50" i="35" s="1"/>
  <c r="Q50" i="36" s="1"/>
  <c r="Q50" i="37" s="1"/>
  <c r="Q50" i="38" s="1"/>
  <c r="Q50" i="40" s="1"/>
  <c r="Q50" i="41" s="1"/>
  <c r="Q50" i="43" s="1"/>
  <c r="Q50" i="44" s="1"/>
  <c r="T50" i="45" s="1"/>
  <c r="G50" i="34"/>
  <c r="P50" i="34" s="1"/>
  <c r="P50" i="35" s="1"/>
  <c r="P50" i="36" s="1"/>
  <c r="P50" i="37" s="1"/>
  <c r="P50" i="38" s="1"/>
  <c r="P50" i="40" s="1"/>
  <c r="P50" i="41" s="1"/>
  <c r="P50" i="43" s="1"/>
  <c r="P50" i="44" s="1"/>
  <c r="F50" i="34"/>
  <c r="O50" i="34" s="1"/>
  <c r="J49" i="34"/>
  <c r="S49" i="34" s="1"/>
  <c r="S49" i="35" s="1"/>
  <c r="S49" i="36" s="1"/>
  <c r="S49" i="37" s="1"/>
  <c r="S49" i="38" s="1"/>
  <c r="S49" i="40" s="1"/>
  <c r="S49" i="41" s="1"/>
  <c r="S49" i="43" s="1"/>
  <c r="S49" i="44" s="1"/>
  <c r="I49" i="34"/>
  <c r="R49" i="34" s="1"/>
  <c r="R49" i="35" s="1"/>
  <c r="R49" i="36" s="1"/>
  <c r="R49" i="37" s="1"/>
  <c r="R49" i="38" s="1"/>
  <c r="R49" i="40" s="1"/>
  <c r="R49" i="41" s="1"/>
  <c r="R49" i="43" s="1"/>
  <c r="R49" i="44" s="1"/>
  <c r="H49" i="34"/>
  <c r="Q49" i="34" s="1"/>
  <c r="Q49" i="35" s="1"/>
  <c r="Q49" i="36" s="1"/>
  <c r="Q49" i="37" s="1"/>
  <c r="Q49" i="38" s="1"/>
  <c r="Q49" i="40" s="1"/>
  <c r="Q49" i="41" s="1"/>
  <c r="Q49" i="43" s="1"/>
  <c r="Q49" i="44" s="1"/>
  <c r="T49" i="45" s="1"/>
  <c r="G49" i="34"/>
  <c r="P49" i="34" s="1"/>
  <c r="P49" i="35" s="1"/>
  <c r="P49" i="36" s="1"/>
  <c r="P49" i="37" s="1"/>
  <c r="P49" i="38" s="1"/>
  <c r="P49" i="40" s="1"/>
  <c r="P49" i="41" s="1"/>
  <c r="P49" i="43" s="1"/>
  <c r="P49" i="44" s="1"/>
  <c r="F49" i="34"/>
  <c r="O49" i="34" s="1"/>
  <c r="G47" i="34"/>
  <c r="P47" i="34" s="1"/>
  <c r="P47" i="35" s="1"/>
  <c r="P47" i="36" s="1"/>
  <c r="P47" i="37" s="1"/>
  <c r="P47" i="38" s="1"/>
  <c r="P47" i="40" s="1"/>
  <c r="P47" i="41" s="1"/>
  <c r="P47" i="43" s="1"/>
  <c r="P47" i="44"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S47" i="37" s="1"/>
  <c r="S47" i="38" s="1"/>
  <c r="S47" i="40" s="1"/>
  <c r="S47" i="41" s="1"/>
  <c r="S47" i="43" s="1"/>
  <c r="S47" i="44" s="1"/>
  <c r="I47" i="34"/>
  <c r="R47" i="34" s="1"/>
  <c r="R47" i="35" s="1"/>
  <c r="R47" i="36" s="1"/>
  <c r="R47" i="37" s="1"/>
  <c r="R47" i="38" s="1"/>
  <c r="R47" i="40" s="1"/>
  <c r="H47" i="34"/>
  <c r="Q47" i="34" s="1"/>
  <c r="Q47" i="35" s="1"/>
  <c r="Q47" i="36" s="1"/>
  <c r="Q47" i="37" s="1"/>
  <c r="Q47" i="38" s="1"/>
  <c r="Q47" i="40" s="1"/>
  <c r="Q47" i="41" s="1"/>
  <c r="Q47" i="43" s="1"/>
  <c r="Q47" i="44" s="1"/>
  <c r="J46" i="34"/>
  <c r="S46" i="34" s="1"/>
  <c r="S46" i="35" s="1"/>
  <c r="I46" i="34"/>
  <c r="R46" i="34" s="1"/>
  <c r="R46" i="35" s="1"/>
  <c r="R46" i="36" s="1"/>
  <c r="R46" i="37" s="1"/>
  <c r="R46" i="38" s="1"/>
  <c r="R46" i="40" s="1"/>
  <c r="R46" i="41" s="1"/>
  <c r="R46" i="43" s="1"/>
  <c r="R46" i="44" s="1"/>
  <c r="H46" i="34"/>
  <c r="Q46" i="34" s="1"/>
  <c r="Q46" i="35" s="1"/>
  <c r="G46" i="34"/>
  <c r="P46" i="34" s="1"/>
  <c r="P46" i="35" s="1"/>
  <c r="P46" i="36" s="1"/>
  <c r="P46" i="37" s="1"/>
  <c r="P46" i="38" s="1"/>
  <c r="P46" i="40" s="1"/>
  <c r="J44" i="34"/>
  <c r="S44" i="34" s="1"/>
  <c r="S44" i="35" s="1"/>
  <c r="S44" i="36" s="1"/>
  <c r="S44" i="37" s="1"/>
  <c r="S44" i="38" s="1"/>
  <c r="S44" i="40" s="1"/>
  <c r="S44" i="41" s="1"/>
  <c r="S44" i="43" s="1"/>
  <c r="S44" i="44" s="1"/>
  <c r="I44" i="34"/>
  <c r="R44" i="34" s="1"/>
  <c r="R44" i="35" s="1"/>
  <c r="R44" i="36" s="1"/>
  <c r="R44" i="37" s="1"/>
  <c r="R44" i="38" s="1"/>
  <c r="R44" i="40" s="1"/>
  <c r="R44" i="41" s="1"/>
  <c r="R44" i="43" s="1"/>
  <c r="R44" i="44" s="1"/>
  <c r="H44" i="34"/>
  <c r="Q44" i="34" s="1"/>
  <c r="Q44" i="35" s="1"/>
  <c r="Q44" i="36" s="1"/>
  <c r="Q44" i="37" s="1"/>
  <c r="Q44" i="38" s="1"/>
  <c r="Q44" i="40" s="1"/>
  <c r="Q44" i="41" s="1"/>
  <c r="Q44" i="43" s="1"/>
  <c r="Q44" i="44" s="1"/>
  <c r="G44" i="34"/>
  <c r="P44" i="34" s="1"/>
  <c r="P44" i="35" s="1"/>
  <c r="P44" i="36" s="1"/>
  <c r="P44" i="37" s="1"/>
  <c r="P44" i="38" s="1"/>
  <c r="P44" i="40" s="1"/>
  <c r="P44" i="41" s="1"/>
  <c r="P44" i="43" s="1"/>
  <c r="P44" i="44" s="1"/>
  <c r="K20" i="34"/>
  <c r="J43" i="34"/>
  <c r="S43" i="34" s="1"/>
  <c r="S43" i="35" s="1"/>
  <c r="S43" i="36" s="1"/>
  <c r="S43" i="37" s="1"/>
  <c r="S43" i="38" s="1"/>
  <c r="S43" i="40" s="1"/>
  <c r="S43" i="41" s="1"/>
  <c r="S43" i="43" s="1"/>
  <c r="S43" i="44" s="1"/>
  <c r="I43" i="34"/>
  <c r="R43" i="34" s="1"/>
  <c r="R43" i="35" s="1"/>
  <c r="R43" i="36" s="1"/>
  <c r="R43" i="37" s="1"/>
  <c r="R43" i="38" s="1"/>
  <c r="R43" i="40" s="1"/>
  <c r="R43" i="41" s="1"/>
  <c r="R43" i="43" s="1"/>
  <c r="R43" i="44" s="1"/>
  <c r="H43" i="34"/>
  <c r="Q43" i="34" s="1"/>
  <c r="Q43" i="35" s="1"/>
  <c r="Q43" i="36" s="1"/>
  <c r="Q43" i="37" s="1"/>
  <c r="Q43" i="38" s="1"/>
  <c r="Q43" i="40" s="1"/>
  <c r="Q43" i="41" s="1"/>
  <c r="Q43" i="43" s="1"/>
  <c r="Q43" i="44" s="1"/>
  <c r="G43" i="34"/>
  <c r="P43" i="34" s="1"/>
  <c r="P43" i="35" s="1"/>
  <c r="P43" i="36" s="1"/>
  <c r="P43" i="37" s="1"/>
  <c r="P43" i="38" s="1"/>
  <c r="P43" i="40" s="1"/>
  <c r="P43" i="41" s="1"/>
  <c r="P43" i="43" s="1"/>
  <c r="P43" i="44" s="1"/>
  <c r="N19" i="34"/>
  <c r="L17" i="34"/>
  <c r="J41" i="34"/>
  <c r="S41" i="34" s="1"/>
  <c r="S41" i="35" s="1"/>
  <c r="S41" i="36" s="1"/>
  <c r="S41" i="37" s="1"/>
  <c r="S41" i="38" s="1"/>
  <c r="S41" i="40" s="1"/>
  <c r="S41" i="41" s="1"/>
  <c r="S41" i="43" s="1"/>
  <c r="S41" i="44" s="1"/>
  <c r="I41" i="34"/>
  <c r="R41" i="34" s="1"/>
  <c r="R41" i="35" s="1"/>
  <c r="R41" i="36" s="1"/>
  <c r="R41" i="37" s="1"/>
  <c r="R41" i="38" s="1"/>
  <c r="R41" i="40" s="1"/>
  <c r="R41" i="41" s="1"/>
  <c r="R41" i="43" s="1"/>
  <c r="R41" i="44" s="1"/>
  <c r="H41" i="34"/>
  <c r="Q41" i="34" s="1"/>
  <c r="Q41" i="35" s="1"/>
  <c r="Q41" i="36" s="1"/>
  <c r="Q41" i="37" s="1"/>
  <c r="Q41" i="38" s="1"/>
  <c r="Q41" i="40" s="1"/>
  <c r="Q41" i="41" s="1"/>
  <c r="Q41" i="43" s="1"/>
  <c r="Q41" i="44" s="1"/>
  <c r="J40" i="34"/>
  <c r="S40" i="34" s="1"/>
  <c r="S40" i="35" s="1"/>
  <c r="I40" i="34"/>
  <c r="R40" i="34" s="1"/>
  <c r="R40" i="35" s="1"/>
  <c r="R40" i="36" s="1"/>
  <c r="R40" i="37" s="1"/>
  <c r="R40" i="38" s="1"/>
  <c r="R40" i="40" s="1"/>
  <c r="R40" i="41" s="1"/>
  <c r="R40" i="43" s="1"/>
  <c r="R40" i="44" s="1"/>
  <c r="H40" i="34"/>
  <c r="Q40" i="34" s="1"/>
  <c r="G40" i="34"/>
  <c r="P40" i="34" s="1"/>
  <c r="P40" i="35" s="1"/>
  <c r="P40" i="36" s="1"/>
  <c r="P40" i="37" s="1"/>
  <c r="P40" i="38" s="1"/>
  <c r="P40" i="40" s="1"/>
  <c r="P40" i="41" s="1"/>
  <c r="P40" i="43" s="1"/>
  <c r="P40" i="44" s="1"/>
  <c r="L14" i="34"/>
  <c r="G38" i="34"/>
  <c r="P38" i="34" s="1"/>
  <c r="P38" i="35" s="1"/>
  <c r="N14" i="34"/>
  <c r="M13" i="34"/>
  <c r="J37" i="34"/>
  <c r="S37" i="34" s="1"/>
  <c r="S37" i="35" s="1"/>
  <c r="I37" i="34"/>
  <c r="R37" i="34" s="1"/>
  <c r="R37" i="35" s="1"/>
  <c r="G37" i="34"/>
  <c r="P37" i="34" s="1"/>
  <c r="P37" i="35" s="1"/>
  <c r="Q44" i="33"/>
  <c r="AA52" i="33"/>
  <c r="Z52" i="33"/>
  <c r="Y52" i="33"/>
  <c r="AA51" i="33"/>
  <c r="Z51" i="33"/>
  <c r="Y51" i="33"/>
  <c r="R20" i="34"/>
  <c r="R20" i="35" s="1"/>
  <c r="R20" i="36" s="1"/>
  <c r="R20" i="37" s="1"/>
  <c r="R20" i="38" s="1"/>
  <c r="R20" i="40" s="1"/>
  <c r="R19" i="34"/>
  <c r="R19" i="35" s="1"/>
  <c r="R19" i="36" s="1"/>
  <c r="R19" i="37" s="1"/>
  <c r="R19" i="38" s="1"/>
  <c r="R19" i="40" s="1"/>
  <c r="R19" i="41" s="1"/>
  <c r="R19" i="43" s="1"/>
  <c r="R19" i="44" s="1"/>
  <c r="R17" i="34"/>
  <c r="R17" i="35" s="1"/>
  <c r="R17" i="36" s="1"/>
  <c r="R17" i="37" s="1"/>
  <c r="R17" i="38" s="1"/>
  <c r="R17" i="40" s="1"/>
  <c r="R17" i="41" s="1"/>
  <c r="R17" i="43" s="1"/>
  <c r="R17" i="44" s="1"/>
  <c r="R16" i="34"/>
  <c r="R16" i="35" s="1"/>
  <c r="R16" i="36" s="1"/>
  <c r="R16" i="37" s="1"/>
  <c r="R16" i="38" s="1"/>
  <c r="R16" i="40" s="1"/>
  <c r="R16" i="41" s="1"/>
  <c r="R16" i="43" s="1"/>
  <c r="R16" i="44" s="1"/>
  <c r="R14" i="34"/>
  <c r="R14" i="35" s="1"/>
  <c r="R13" i="34"/>
  <c r="R13" i="35" s="1"/>
  <c r="O25" i="40" l="1"/>
  <c r="V25" i="38"/>
  <c r="W25" i="38"/>
  <c r="U25" i="38"/>
  <c r="T25" i="38"/>
  <c r="R20" i="41"/>
  <c r="R20" i="43" s="1"/>
  <c r="R20" i="44" s="1"/>
  <c r="R47" i="41"/>
  <c r="R47" i="43" s="1"/>
  <c r="R47" i="44" s="1"/>
  <c r="P46" i="41"/>
  <c r="P46" i="43" s="1"/>
  <c r="P46" i="44" s="1"/>
  <c r="W26" i="36"/>
  <c r="S26" i="37"/>
  <c r="T26" i="36"/>
  <c r="P26" i="37"/>
  <c r="U26" i="36"/>
  <c r="Q26" i="37"/>
  <c r="V26" i="36"/>
  <c r="R26" i="37"/>
  <c r="U25" i="37"/>
  <c r="V25" i="37"/>
  <c r="W25" i="37"/>
  <c r="T25" i="37"/>
  <c r="S46" i="36"/>
  <c r="S46" i="37" s="1"/>
  <c r="S46" i="38" s="1"/>
  <c r="S46" i="40" s="1"/>
  <c r="S46" i="41" s="1"/>
  <c r="S46" i="43" s="1"/>
  <c r="S46" i="44" s="1"/>
  <c r="V50" i="34"/>
  <c r="U50" i="34"/>
  <c r="W50" i="34"/>
  <c r="T50" i="34"/>
  <c r="O50" i="35"/>
  <c r="S37" i="36"/>
  <c r="S37" i="37" s="1"/>
  <c r="S37" i="38" s="1"/>
  <c r="S51" i="35"/>
  <c r="Q46" i="36"/>
  <c r="Q46" i="37" s="1"/>
  <c r="Q46" i="38" s="1"/>
  <c r="Q46" i="40" s="1"/>
  <c r="Q46" i="41" s="1"/>
  <c r="Q46" i="43" s="1"/>
  <c r="Q46" i="44" s="1"/>
  <c r="W49" i="34"/>
  <c r="V49" i="34"/>
  <c r="U49" i="34"/>
  <c r="T49" i="34"/>
  <c r="O49" i="35"/>
  <c r="P38" i="36"/>
  <c r="P38" i="37" s="1"/>
  <c r="P38" i="38" s="1"/>
  <c r="S40" i="36"/>
  <c r="S40" i="37" s="1"/>
  <c r="S40" i="38" s="1"/>
  <c r="S40" i="40" s="1"/>
  <c r="S40" i="41" s="1"/>
  <c r="S40" i="43" s="1"/>
  <c r="S40" i="44" s="1"/>
  <c r="P37" i="36"/>
  <c r="P51" i="35"/>
  <c r="R37" i="36"/>
  <c r="R51" i="35"/>
  <c r="R13" i="36"/>
  <c r="R13" i="37" s="1"/>
  <c r="R13" i="38" s="1"/>
  <c r="R14" i="36"/>
  <c r="R14" i="37" s="1"/>
  <c r="R14" i="38"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U26" i="37" l="1"/>
  <c r="Q26" i="38"/>
  <c r="O25" i="41"/>
  <c r="T25" i="40"/>
  <c r="U25" i="40"/>
  <c r="V25" i="40"/>
  <c r="W25" i="40"/>
  <c r="T26" i="37"/>
  <c r="P26" i="38"/>
  <c r="S37" i="40"/>
  <c r="S51" i="38"/>
  <c r="P38" i="40"/>
  <c r="R14" i="40"/>
  <c r="W26" i="37"/>
  <c r="S26" i="38"/>
  <c r="R13" i="40"/>
  <c r="V26" i="37"/>
  <c r="R26" i="38"/>
  <c r="R51" i="36"/>
  <c r="R37" i="37"/>
  <c r="P51" i="36"/>
  <c r="P37" i="37"/>
  <c r="S51" i="37"/>
  <c r="S51" i="36"/>
  <c r="V37" i="34"/>
  <c r="W37" i="34"/>
  <c r="T37" i="34"/>
  <c r="O37" i="35"/>
  <c r="O51" i="35" s="1"/>
  <c r="O51" i="34"/>
  <c r="W51" i="34" s="1"/>
  <c r="O49" i="36"/>
  <c r="O49" i="37" s="1"/>
  <c r="O49" i="38" s="1"/>
  <c r="W49" i="35"/>
  <c r="V49" i="35"/>
  <c r="T49" i="35"/>
  <c r="U49" i="35"/>
  <c r="O50" i="36"/>
  <c r="O50" i="37" s="1"/>
  <c r="O50" i="38" s="1"/>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U40" i="35" s="1"/>
  <c r="T40" i="34"/>
  <c r="J52" i="34"/>
  <c r="S38" i="34"/>
  <c r="W38" i="34"/>
  <c r="V38" i="34"/>
  <c r="U38" i="34"/>
  <c r="O38" i="35"/>
  <c r="T38" i="34"/>
  <c r="Q40" i="36"/>
  <c r="Q40" i="37" s="1"/>
  <c r="Q40" i="38" s="1"/>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P51" i="37" l="1"/>
  <c r="P37" i="38"/>
  <c r="R26" i="40"/>
  <c r="V26" i="38"/>
  <c r="P26" i="40"/>
  <c r="T26" i="38"/>
  <c r="R14" i="41"/>
  <c r="R51" i="37"/>
  <c r="R37" i="38"/>
  <c r="P38" i="41"/>
  <c r="O25" i="43"/>
  <c r="T25" i="41"/>
  <c r="W25" i="41"/>
  <c r="U25" i="41"/>
  <c r="V25" i="41"/>
  <c r="O49" i="40"/>
  <c r="T49" i="38"/>
  <c r="W49" i="38"/>
  <c r="U49" i="38"/>
  <c r="V49" i="38"/>
  <c r="O50" i="40"/>
  <c r="T50" i="38"/>
  <c r="U50" i="38"/>
  <c r="W50" i="38"/>
  <c r="V50" i="38"/>
  <c r="R13" i="41"/>
  <c r="S37" i="41"/>
  <c r="S51" i="40"/>
  <c r="Q26" i="40"/>
  <c r="U26" i="38"/>
  <c r="S26" i="40"/>
  <c r="W26" i="38"/>
  <c r="Q40" i="40"/>
  <c r="U49" i="37"/>
  <c r="T49" i="37"/>
  <c r="W49" i="37"/>
  <c r="V49" i="37"/>
  <c r="W50" i="37"/>
  <c r="V50" i="37"/>
  <c r="U50" i="37"/>
  <c r="T50" i="37"/>
  <c r="O41" i="36"/>
  <c r="O41" i="37" s="1"/>
  <c r="O41" i="38" s="1"/>
  <c r="W41" i="35"/>
  <c r="U41" i="35"/>
  <c r="V41" i="35"/>
  <c r="T41" i="35"/>
  <c r="Q37" i="35"/>
  <c r="Q51" i="34"/>
  <c r="U51" i="34" s="1"/>
  <c r="O46" i="36"/>
  <c r="O46" i="37" s="1"/>
  <c r="O46" i="38" s="1"/>
  <c r="V46" i="35"/>
  <c r="T46" i="35"/>
  <c r="W46" i="35"/>
  <c r="U46" i="35"/>
  <c r="W50" i="36"/>
  <c r="T50" i="36"/>
  <c r="U50" i="36"/>
  <c r="V50" i="36"/>
  <c r="U37" i="35"/>
  <c r="O37" i="36"/>
  <c r="O37" i="37" s="1"/>
  <c r="O37" i="38" s="1"/>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O40" i="37" s="1"/>
  <c r="T40" i="35"/>
  <c r="W40" i="35"/>
  <c r="O43" i="36"/>
  <c r="O43" i="37" s="1"/>
  <c r="O43" i="38" s="1"/>
  <c r="W43" i="35"/>
  <c r="U43" i="35"/>
  <c r="V43" i="35"/>
  <c r="T43" i="35"/>
  <c r="O38" i="36"/>
  <c r="O38" i="37" s="1"/>
  <c r="O38" i="38" s="1"/>
  <c r="T38" i="35"/>
  <c r="O44" i="36"/>
  <c r="O44" i="37" s="1"/>
  <c r="O44" i="38" s="1"/>
  <c r="T44" i="35"/>
  <c r="V44" i="35"/>
  <c r="W44" i="35"/>
  <c r="U44" i="35"/>
  <c r="W47" i="35"/>
  <c r="O47" i="36"/>
  <c r="O47" i="37" s="1"/>
  <c r="O47" i="38" s="1"/>
  <c r="O47" i="40" s="1"/>
  <c r="T47" i="35"/>
  <c r="U47" i="35"/>
  <c r="V47" i="35"/>
  <c r="O52" i="35"/>
  <c r="T52" i="34"/>
  <c r="K51" i="34"/>
  <c r="L51" i="34"/>
  <c r="M51" i="34"/>
  <c r="N51" i="34"/>
  <c r="N52" i="34"/>
  <c r="L52" i="34"/>
  <c r="M52" i="34"/>
  <c r="K52" i="34"/>
  <c r="V25" i="43" l="1"/>
  <c r="O25" i="44"/>
  <c r="U25" i="43"/>
  <c r="W25" i="43"/>
  <c r="T25" i="43"/>
  <c r="R14" i="43"/>
  <c r="S37" i="43"/>
  <c r="S51" i="41"/>
  <c r="R13" i="43"/>
  <c r="P26" i="41"/>
  <c r="T26" i="40"/>
  <c r="O47" i="41"/>
  <c r="T47" i="40"/>
  <c r="V47" i="40"/>
  <c r="U47" i="40"/>
  <c r="W47" i="40"/>
  <c r="O49" i="41"/>
  <c r="V49" i="40"/>
  <c r="W49" i="40"/>
  <c r="U49" i="40"/>
  <c r="T49" i="40"/>
  <c r="O46" i="40"/>
  <c r="V46" i="38"/>
  <c r="U46" i="38"/>
  <c r="T46" i="38"/>
  <c r="W46" i="38"/>
  <c r="O44" i="40"/>
  <c r="W44" i="38"/>
  <c r="U44" i="38"/>
  <c r="T44" i="38"/>
  <c r="V44" i="38"/>
  <c r="P38" i="43"/>
  <c r="R26" i="41"/>
  <c r="V26" i="40"/>
  <c r="O38" i="40"/>
  <c r="T38" i="38"/>
  <c r="O43" i="40"/>
  <c r="W43" i="38"/>
  <c r="U43" i="38"/>
  <c r="T43" i="38"/>
  <c r="V43" i="38"/>
  <c r="S26" i="41"/>
  <c r="W26" i="40"/>
  <c r="O37" i="40"/>
  <c r="O51" i="38"/>
  <c r="V37" i="38"/>
  <c r="W37" i="38"/>
  <c r="T37" i="38"/>
  <c r="Q26" i="41"/>
  <c r="U26" i="40"/>
  <c r="R37" i="40"/>
  <c r="R51" i="38"/>
  <c r="P37" i="40"/>
  <c r="P51" i="38"/>
  <c r="U40" i="37"/>
  <c r="O40" i="38"/>
  <c r="O41" i="40"/>
  <c r="V41" i="38"/>
  <c r="W41" i="38"/>
  <c r="U41" i="38"/>
  <c r="O50" i="41"/>
  <c r="T50" i="40"/>
  <c r="U50" i="40"/>
  <c r="W50" i="40"/>
  <c r="V50" i="40"/>
  <c r="Q40" i="41"/>
  <c r="V47" i="38"/>
  <c r="U47" i="38"/>
  <c r="W47" i="38"/>
  <c r="T47" i="38"/>
  <c r="O52" i="38"/>
  <c r="U44" i="37"/>
  <c r="T44" i="37"/>
  <c r="V44" i="37"/>
  <c r="W44" i="37"/>
  <c r="W37" i="37"/>
  <c r="T37" i="37"/>
  <c r="O51" i="37"/>
  <c r="V37" i="37"/>
  <c r="T43" i="37"/>
  <c r="V43" i="37"/>
  <c r="W43" i="37"/>
  <c r="U43" i="37"/>
  <c r="O52" i="37"/>
  <c r="T38" i="37"/>
  <c r="T40" i="37"/>
  <c r="V40" i="37"/>
  <c r="W40" i="37"/>
  <c r="V41" i="37"/>
  <c r="U41" i="37"/>
  <c r="W41" i="37"/>
  <c r="U46" i="37"/>
  <c r="T46" i="37"/>
  <c r="V46" i="37"/>
  <c r="W46" i="37"/>
  <c r="W47" i="37"/>
  <c r="V47" i="37"/>
  <c r="U47" i="37"/>
  <c r="T47" i="37"/>
  <c r="U40" i="36"/>
  <c r="R38" i="36"/>
  <c r="R52" i="35"/>
  <c r="V52" i="35" s="1"/>
  <c r="S38" i="36"/>
  <c r="S52" i="35"/>
  <c r="W52" i="35" s="1"/>
  <c r="Q37" i="36"/>
  <c r="Q51" i="35"/>
  <c r="U51" i="35" s="1"/>
  <c r="T44" i="36"/>
  <c r="U44" i="36"/>
  <c r="V44" i="36"/>
  <c r="W44" i="36"/>
  <c r="W46" i="36"/>
  <c r="U46" i="36"/>
  <c r="T46" i="36"/>
  <c r="V46" i="36"/>
  <c r="V38" i="35"/>
  <c r="W43" i="36"/>
  <c r="V43" i="36"/>
  <c r="U43" i="36"/>
  <c r="T43" i="36"/>
  <c r="W38" i="35"/>
  <c r="T38" i="36"/>
  <c r="U38" i="36"/>
  <c r="W40" i="36"/>
  <c r="V40" i="36"/>
  <c r="T40" i="36"/>
  <c r="P41" i="36"/>
  <c r="P52" i="35"/>
  <c r="T52" i="35" s="1"/>
  <c r="V37" i="36"/>
  <c r="W37" i="36"/>
  <c r="T37" i="36"/>
  <c r="O51" i="36"/>
  <c r="Q38" i="36"/>
  <c r="Q52" i="35"/>
  <c r="U52" i="35" s="1"/>
  <c r="W41" i="36"/>
  <c r="V41" i="36"/>
  <c r="U41" i="36"/>
  <c r="V47" i="36"/>
  <c r="T47" i="36"/>
  <c r="U47" i="36"/>
  <c r="W47" i="36"/>
  <c r="O52" i="36"/>
  <c r="J53" i="32"/>
  <c r="J52" i="32"/>
  <c r="H53" i="32"/>
  <c r="G53" i="32"/>
  <c r="I53" i="32"/>
  <c r="F52" i="32"/>
  <c r="I49" i="32"/>
  <c r="G50" i="32"/>
  <c r="G49" i="32"/>
  <c r="F50" i="32"/>
  <c r="J47" i="32"/>
  <c r="I47" i="32"/>
  <c r="H47" i="32"/>
  <c r="H46" i="32"/>
  <c r="G47" i="32"/>
  <c r="G46" i="32"/>
  <c r="H41" i="32"/>
  <c r="H40" i="32"/>
  <c r="I43" i="32"/>
  <c r="G44" i="32"/>
  <c r="G43" i="32"/>
  <c r="F41" i="32"/>
  <c r="F40" i="32"/>
  <c r="Z58" i="32"/>
  <c r="Y58" i="32"/>
  <c r="AA57" i="32"/>
  <c r="Z57" i="32"/>
  <c r="Y57" i="32"/>
  <c r="AA56" i="32"/>
  <c r="J56" i="32"/>
  <c r="I56" i="32"/>
  <c r="H56" i="32"/>
  <c r="G56" i="32"/>
  <c r="J55" i="32"/>
  <c r="I55" i="32"/>
  <c r="H55" i="32"/>
  <c r="G55" i="32"/>
  <c r="AA47" i="32"/>
  <c r="H44" i="32"/>
  <c r="F36" i="32"/>
  <c r="Y31" i="32"/>
  <c r="X31" i="32"/>
  <c r="Z30" i="32"/>
  <c r="Y30" i="32"/>
  <c r="X30" i="32"/>
  <c r="AA29" i="32"/>
  <c r="AA31" i="32" s="1"/>
  <c r="Z29" i="32"/>
  <c r="Z31" i="32" s="1"/>
  <c r="AA28" i="32"/>
  <c r="AA30" i="32" s="1"/>
  <c r="F29" i="31"/>
  <c r="F20" i="31"/>
  <c r="Y58" i="30"/>
  <c r="Y57" i="30"/>
  <c r="O41" i="41" l="1"/>
  <c r="W41" i="40"/>
  <c r="V41" i="40"/>
  <c r="U41" i="40"/>
  <c r="Q26" i="43"/>
  <c r="U26" i="41"/>
  <c r="O40" i="40"/>
  <c r="T40" i="38"/>
  <c r="W40" i="38"/>
  <c r="V40" i="38"/>
  <c r="U40" i="38"/>
  <c r="O38" i="41"/>
  <c r="T38" i="40"/>
  <c r="O52" i="40"/>
  <c r="O47" i="43"/>
  <c r="V47" i="41"/>
  <c r="U47" i="41"/>
  <c r="T47" i="41"/>
  <c r="W47" i="41"/>
  <c r="R14" i="44"/>
  <c r="O50" i="43"/>
  <c r="W50" i="41"/>
  <c r="U50" i="41"/>
  <c r="T50" i="41"/>
  <c r="V50" i="41"/>
  <c r="O44" i="41"/>
  <c r="U44" i="40"/>
  <c r="V44" i="40"/>
  <c r="W44" i="40"/>
  <c r="T44" i="40"/>
  <c r="S26" i="43"/>
  <c r="W26" i="41"/>
  <c r="P37" i="41"/>
  <c r="P51" i="40"/>
  <c r="R26" i="43"/>
  <c r="V26" i="41"/>
  <c r="P26" i="43"/>
  <c r="T26" i="41"/>
  <c r="T51" i="38"/>
  <c r="W51" i="38"/>
  <c r="V51" i="38"/>
  <c r="O43" i="41"/>
  <c r="V43" i="40"/>
  <c r="U43" i="40"/>
  <c r="T43" i="40"/>
  <c r="W43" i="40"/>
  <c r="O49" i="43"/>
  <c r="V49" i="41"/>
  <c r="U49" i="41"/>
  <c r="T49" i="41"/>
  <c r="W49" i="41"/>
  <c r="O46" i="41"/>
  <c r="W46" i="40"/>
  <c r="V46" i="40"/>
  <c r="U46" i="40"/>
  <c r="T46" i="40"/>
  <c r="R37" i="41"/>
  <c r="R51" i="40"/>
  <c r="O37" i="41"/>
  <c r="V37" i="40"/>
  <c r="W37" i="40"/>
  <c r="T37" i="40"/>
  <c r="P38" i="44"/>
  <c r="R13" i="44"/>
  <c r="U25" i="44"/>
  <c r="V25" i="44"/>
  <c r="T25" i="44"/>
  <c r="W25" i="44"/>
  <c r="S37" i="44"/>
  <c r="S51" i="43"/>
  <c r="N20" i="32"/>
  <c r="Q40" i="43"/>
  <c r="Q51" i="36"/>
  <c r="U51" i="36" s="1"/>
  <c r="Q37" i="37"/>
  <c r="Q37" i="38" s="1"/>
  <c r="P52" i="36"/>
  <c r="T52" i="36" s="1"/>
  <c r="P41" i="37"/>
  <c r="P41" i="38" s="1"/>
  <c r="S52" i="36"/>
  <c r="W52" i="36" s="1"/>
  <c r="S38" i="37"/>
  <c r="S38" i="38" s="1"/>
  <c r="W51" i="37"/>
  <c r="T51" i="37"/>
  <c r="V51" i="37"/>
  <c r="R52" i="36"/>
  <c r="R38" i="37"/>
  <c r="R38" i="38" s="1"/>
  <c r="Q52" i="36"/>
  <c r="U52" i="36" s="1"/>
  <c r="Q38" i="37"/>
  <c r="Q38" i="38" s="1"/>
  <c r="V38" i="36"/>
  <c r="T41" i="36"/>
  <c r="W38" i="36"/>
  <c r="M22" i="32"/>
  <c r="K23" i="32"/>
  <c r="M23" i="32"/>
  <c r="AA58" i="32"/>
  <c r="U37" i="36"/>
  <c r="W51" i="36"/>
  <c r="V51" i="36"/>
  <c r="T51" i="36"/>
  <c r="M25" i="32"/>
  <c r="L25" i="32"/>
  <c r="V52" i="36"/>
  <c r="N25" i="32"/>
  <c r="H52" i="32"/>
  <c r="L52" i="32" s="1"/>
  <c r="K22" i="32"/>
  <c r="F49" i="32"/>
  <c r="M49" i="32" s="1"/>
  <c r="K19" i="32"/>
  <c r="F46" i="32"/>
  <c r="K46" i="32" s="1"/>
  <c r="K25" i="32"/>
  <c r="M19" i="32"/>
  <c r="G52" i="32"/>
  <c r="K52" i="32" s="1"/>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O37" i="43" l="1"/>
  <c r="V37" i="41"/>
  <c r="T37" i="41"/>
  <c r="W37" i="41"/>
  <c r="S51" i="44"/>
  <c r="R37" i="43"/>
  <c r="R51" i="41"/>
  <c r="P37" i="43"/>
  <c r="P51" i="41"/>
  <c r="Q26" i="44"/>
  <c r="U26" i="44" s="1"/>
  <c r="U26" i="43"/>
  <c r="O44" i="43"/>
  <c r="V44" i="41"/>
  <c r="T44" i="41"/>
  <c r="U44" i="41"/>
  <c r="W44" i="41"/>
  <c r="O38" i="43"/>
  <c r="T38" i="41"/>
  <c r="O52" i="41"/>
  <c r="O40" i="41"/>
  <c r="T40" i="40"/>
  <c r="V40" i="40"/>
  <c r="W40" i="40"/>
  <c r="U40" i="40"/>
  <c r="S52" i="38"/>
  <c r="W52" i="38" s="1"/>
  <c r="S38" i="40"/>
  <c r="W38" i="38"/>
  <c r="Q52" i="38"/>
  <c r="U52" i="38" s="1"/>
  <c r="Q38" i="40"/>
  <c r="U38" i="38"/>
  <c r="U49" i="43"/>
  <c r="T49" i="43"/>
  <c r="V49" i="43"/>
  <c r="O49" i="44"/>
  <c r="W49" i="43"/>
  <c r="S26" i="44"/>
  <c r="W26" i="44" s="1"/>
  <c r="W26" i="43"/>
  <c r="O43" i="43"/>
  <c r="V43" i="41"/>
  <c r="U43" i="41"/>
  <c r="T43" i="41"/>
  <c r="W43" i="41"/>
  <c r="P41" i="40"/>
  <c r="P52" i="38"/>
  <c r="T52" i="38" s="1"/>
  <c r="T41" i="38"/>
  <c r="O51" i="40"/>
  <c r="O47" i="44"/>
  <c r="W47" i="43"/>
  <c r="T47" i="43"/>
  <c r="V47" i="43"/>
  <c r="U47" i="43"/>
  <c r="P26" i="44"/>
  <c r="T26" i="44" s="1"/>
  <c r="T26" i="43"/>
  <c r="O50" i="44"/>
  <c r="W50" i="43"/>
  <c r="V50" i="43"/>
  <c r="T50" i="43"/>
  <c r="U50" i="43"/>
  <c r="R26" i="44"/>
  <c r="V26" i="44" s="1"/>
  <c r="V26" i="43"/>
  <c r="R38" i="40"/>
  <c r="R52" i="38"/>
  <c r="V52" i="38" s="1"/>
  <c r="V38" i="38"/>
  <c r="Q37" i="40"/>
  <c r="Q51" i="38"/>
  <c r="U51" i="38" s="1"/>
  <c r="U37" i="38"/>
  <c r="O46" i="43"/>
  <c r="T46" i="41"/>
  <c r="W46" i="41"/>
  <c r="V46" i="41"/>
  <c r="U46" i="41"/>
  <c r="O41" i="43"/>
  <c r="W41" i="41"/>
  <c r="V41" i="41"/>
  <c r="U41" i="41"/>
  <c r="Q40" i="44"/>
  <c r="P52" i="37"/>
  <c r="T52" i="37" s="1"/>
  <c r="T41" i="37"/>
  <c r="R52" i="37"/>
  <c r="V52" i="37" s="1"/>
  <c r="V38" i="37"/>
  <c r="S52" i="37"/>
  <c r="W52" i="37" s="1"/>
  <c r="W38" i="37"/>
  <c r="Q51" i="37"/>
  <c r="U51" i="37" s="1"/>
  <c r="U37" i="37"/>
  <c r="Q52" i="37"/>
  <c r="U52" i="37" s="1"/>
  <c r="U38" i="37"/>
  <c r="G57" i="32"/>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O43" i="44" l="1"/>
  <c r="U43" i="43"/>
  <c r="W43" i="43"/>
  <c r="V43" i="43"/>
  <c r="T43" i="43"/>
  <c r="V51" i="46"/>
  <c r="V51" i="45"/>
  <c r="R38" i="41"/>
  <c r="R52" i="40"/>
  <c r="V52" i="40" s="1"/>
  <c r="V38" i="40"/>
  <c r="Q38" i="41"/>
  <c r="Q52" i="40"/>
  <c r="U52" i="40" s="1"/>
  <c r="U38" i="40"/>
  <c r="R50" i="45"/>
  <c r="V50" i="44"/>
  <c r="U50" i="44"/>
  <c r="T50" i="44"/>
  <c r="W50" i="44"/>
  <c r="V51" i="40"/>
  <c r="T51" i="40"/>
  <c r="W51" i="40"/>
  <c r="O38" i="44"/>
  <c r="O52" i="43"/>
  <c r="T38" i="43"/>
  <c r="O41" i="44"/>
  <c r="V41" i="43"/>
  <c r="U41" i="43"/>
  <c r="W41" i="43"/>
  <c r="O40" i="43"/>
  <c r="T40" i="41"/>
  <c r="V40" i="41"/>
  <c r="W40" i="41"/>
  <c r="U40" i="41"/>
  <c r="P37" i="44"/>
  <c r="P51" i="43"/>
  <c r="O46" i="44"/>
  <c r="W46" i="43"/>
  <c r="V46" i="43"/>
  <c r="U46" i="43"/>
  <c r="T46" i="43"/>
  <c r="P41" i="41"/>
  <c r="P52" i="40"/>
  <c r="T52" i="40" s="1"/>
  <c r="T41" i="40"/>
  <c r="O51" i="41"/>
  <c r="R49" i="45"/>
  <c r="V49" i="44"/>
  <c r="U49" i="44"/>
  <c r="W49" i="44"/>
  <c r="T49" i="44"/>
  <c r="S38" i="41"/>
  <c r="S52" i="40"/>
  <c r="W52" i="40" s="1"/>
  <c r="W38" i="40"/>
  <c r="R37" i="44"/>
  <c r="R51" i="43"/>
  <c r="O44" i="44"/>
  <c r="W44" i="43"/>
  <c r="U44" i="43"/>
  <c r="V44" i="43"/>
  <c r="T44" i="43"/>
  <c r="Q37" i="41"/>
  <c r="Q51" i="40"/>
  <c r="U51" i="40" s="1"/>
  <c r="U37" i="40"/>
  <c r="R47" i="45"/>
  <c r="U47" i="44"/>
  <c r="T47" i="44"/>
  <c r="W47" i="44"/>
  <c r="V47" i="44"/>
  <c r="O37" i="44"/>
  <c r="O51" i="43"/>
  <c r="W37" i="43"/>
  <c r="V37" i="43"/>
  <c r="T37" i="43"/>
  <c r="L50" i="3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S30" i="31" l="1"/>
  <c r="R37" i="45"/>
  <c r="V37" i="44"/>
  <c r="T37" i="44"/>
  <c r="W37" i="44"/>
  <c r="R44" i="45"/>
  <c r="T44" i="44"/>
  <c r="W44" i="44"/>
  <c r="V44" i="44"/>
  <c r="U44" i="44"/>
  <c r="P51" i="44"/>
  <c r="R38" i="45"/>
  <c r="T38" i="44"/>
  <c r="O52" i="44"/>
  <c r="R50" i="46"/>
  <c r="AA50" i="45"/>
  <c r="X50" i="45"/>
  <c r="Z50" i="45"/>
  <c r="Y50" i="45"/>
  <c r="R51" i="44"/>
  <c r="R49" i="46"/>
  <c r="Z49" i="45"/>
  <c r="Y49" i="45"/>
  <c r="X49" i="45"/>
  <c r="AA49" i="45"/>
  <c r="P41" i="43"/>
  <c r="P52" i="41"/>
  <c r="T52" i="41" s="1"/>
  <c r="T41" i="41"/>
  <c r="Q37" i="43"/>
  <c r="Q51" i="41"/>
  <c r="U51" i="41" s="1"/>
  <c r="U37" i="41"/>
  <c r="T51" i="41"/>
  <c r="W51" i="41"/>
  <c r="V51" i="41"/>
  <c r="R41" i="45"/>
  <c r="W41" i="44"/>
  <c r="V41" i="44"/>
  <c r="U41" i="44"/>
  <c r="Q38" i="43"/>
  <c r="Q52" i="41"/>
  <c r="U52" i="41" s="1"/>
  <c r="U38" i="41"/>
  <c r="R47" i="46"/>
  <c r="Y47" i="45"/>
  <c r="X47" i="45"/>
  <c r="AA47" i="45"/>
  <c r="Z47" i="45"/>
  <c r="S38" i="43"/>
  <c r="S52" i="41"/>
  <c r="W52" i="41" s="1"/>
  <c r="W38" i="41"/>
  <c r="O40" i="44"/>
  <c r="O51" i="44" s="1"/>
  <c r="T40" i="43"/>
  <c r="W40" i="43"/>
  <c r="V40" i="43"/>
  <c r="U40" i="43"/>
  <c r="W51" i="43"/>
  <c r="T51" i="43"/>
  <c r="V51" i="43"/>
  <c r="R46" i="45"/>
  <c r="U46" i="44"/>
  <c r="T46" i="44"/>
  <c r="W46" i="44"/>
  <c r="V46" i="44"/>
  <c r="R38" i="43"/>
  <c r="R52" i="41"/>
  <c r="V52" i="41" s="1"/>
  <c r="V38" i="41"/>
  <c r="R43" i="45"/>
  <c r="W43" i="44"/>
  <c r="V43" i="44"/>
  <c r="U43" i="44"/>
  <c r="T43" i="44"/>
  <c r="S30" i="32"/>
  <c r="O16" i="3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T23" i="31" s="1"/>
  <c r="P26" i="32"/>
  <c r="P29" i="31"/>
  <c r="P25" i="31"/>
  <c r="O23" i="32"/>
  <c r="Q17" i="32"/>
  <c r="Q20" i="32"/>
  <c r="Q23" i="31"/>
  <c r="Q26" i="32"/>
  <c r="Q29" i="32"/>
  <c r="T13" i="30"/>
  <c r="O13" i="31"/>
  <c r="O25" i="31"/>
  <c r="R14" i="31"/>
  <c r="R17" i="32"/>
  <c r="R20" i="31"/>
  <c r="R23" i="31"/>
  <c r="V23" i="31" s="1"/>
  <c r="R26" i="31"/>
  <c r="V26" i="31" s="1"/>
  <c r="R29"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W51" i="44" l="1"/>
  <c r="V51" i="44"/>
  <c r="T51" i="44"/>
  <c r="R52" i="43"/>
  <c r="V52" i="43" s="1"/>
  <c r="R38" i="44"/>
  <c r="V38" i="43"/>
  <c r="S52" i="43"/>
  <c r="W52" i="43" s="1"/>
  <c r="S38" i="44"/>
  <c r="W38" i="43"/>
  <c r="Q52" i="43"/>
  <c r="U52" i="43" s="1"/>
  <c r="Q38" i="44"/>
  <c r="U38" i="43"/>
  <c r="U51" i="46"/>
  <c r="U51" i="45"/>
  <c r="R38" i="46"/>
  <c r="X38" i="45"/>
  <c r="R52" i="45"/>
  <c r="O30" i="31"/>
  <c r="R43" i="46"/>
  <c r="Z43" i="45"/>
  <c r="Y43" i="45"/>
  <c r="AA43" i="45"/>
  <c r="X43" i="45"/>
  <c r="R46" i="46"/>
  <c r="Z46" i="45"/>
  <c r="Y46" i="45"/>
  <c r="X46" i="45"/>
  <c r="AA46" i="45"/>
  <c r="Q37" i="44"/>
  <c r="Q51" i="43"/>
  <c r="U51" i="43" s="1"/>
  <c r="U37" i="43"/>
  <c r="R49" i="47"/>
  <c r="Z49" i="46"/>
  <c r="AA49" i="46"/>
  <c r="X49" i="46"/>
  <c r="Y49" i="46"/>
  <c r="R50" i="47"/>
  <c r="AA50" i="46"/>
  <c r="Y50" i="46"/>
  <c r="Z50" i="46"/>
  <c r="X50" i="46"/>
  <c r="P41" i="44"/>
  <c r="P52" i="43"/>
  <c r="T52" i="43" s="1"/>
  <c r="T41" i="43"/>
  <c r="R40" i="45"/>
  <c r="V40" i="44"/>
  <c r="W40" i="44"/>
  <c r="T40" i="44"/>
  <c r="U40" i="44"/>
  <c r="R47" i="47"/>
  <c r="X47" i="46"/>
  <c r="AA47" i="46"/>
  <c r="Z47" i="46"/>
  <c r="Y47" i="46"/>
  <c r="S51" i="46"/>
  <c r="S51" i="45"/>
  <c r="R51" i="45"/>
  <c r="Z37" i="45"/>
  <c r="X37" i="45"/>
  <c r="AA37" i="45"/>
  <c r="R41" i="46"/>
  <c r="AA41" i="45"/>
  <c r="Z41" i="45"/>
  <c r="Y41" i="45"/>
  <c r="R44" i="46"/>
  <c r="AA44" i="45"/>
  <c r="Y44" i="45"/>
  <c r="Z44" i="45"/>
  <c r="X44" i="45"/>
  <c r="R20" i="32"/>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T30" i="31" s="1"/>
  <c r="W23" i="32"/>
  <c r="R23" i="32"/>
  <c r="O25" i="32"/>
  <c r="V25" i="31"/>
  <c r="U25" i="31"/>
  <c r="W25" i="31"/>
  <c r="T25" i="31"/>
  <c r="P20" i="32"/>
  <c r="O17" i="32"/>
  <c r="W17" i="31"/>
  <c r="V17" i="31"/>
  <c r="U17" i="31"/>
  <c r="T17" i="31"/>
  <c r="N58" i="31"/>
  <c r="M58" i="31"/>
  <c r="K58" i="31"/>
  <c r="L58" i="31"/>
  <c r="W30" i="31"/>
  <c r="V30" i="31"/>
  <c r="U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P52" i="44" l="1"/>
  <c r="T52" i="44" s="1"/>
  <c r="T41" i="44"/>
  <c r="Q52" i="44"/>
  <c r="U52" i="44" s="1"/>
  <c r="U38" i="44"/>
  <c r="Y47" i="47"/>
  <c r="AA47" i="47"/>
  <c r="Z47" i="47"/>
  <c r="X47" i="47"/>
  <c r="Q51" i="44"/>
  <c r="U51" i="44" s="1"/>
  <c r="U37" i="44"/>
  <c r="R43" i="47"/>
  <c r="X43" i="46"/>
  <c r="AA43" i="46"/>
  <c r="Z43" i="46"/>
  <c r="Y43" i="46"/>
  <c r="R38" i="47"/>
  <c r="R52" i="46"/>
  <c r="X38" i="46"/>
  <c r="R52" i="44"/>
  <c r="V52" i="44" s="1"/>
  <c r="V38" i="44"/>
  <c r="R41" i="47"/>
  <c r="AA41" i="46"/>
  <c r="Z41" i="46"/>
  <c r="Y41" i="46"/>
  <c r="AA49" i="47"/>
  <c r="Y49" i="47"/>
  <c r="X49" i="47"/>
  <c r="Z49" i="47"/>
  <c r="S52" i="44"/>
  <c r="W52" i="44" s="1"/>
  <c r="W38" i="44"/>
  <c r="R46" i="47"/>
  <c r="AA46" i="46"/>
  <c r="Z46" i="46"/>
  <c r="Y46" i="46"/>
  <c r="X46" i="46"/>
  <c r="R44" i="47"/>
  <c r="AA44" i="46"/>
  <c r="Y44" i="46"/>
  <c r="X44" i="46"/>
  <c r="Z44" i="46"/>
  <c r="AA51" i="45"/>
  <c r="X51" i="45"/>
  <c r="Z51" i="45"/>
  <c r="R40" i="46"/>
  <c r="R51" i="46" s="1"/>
  <c r="X40" i="45"/>
  <c r="AA40" i="45"/>
  <c r="Z40" i="45"/>
  <c r="Y40" i="45"/>
  <c r="AA50" i="47"/>
  <c r="Y50" i="47"/>
  <c r="Z50" i="47"/>
  <c r="X50" i="47"/>
  <c r="X37" i="46"/>
  <c r="Z37" i="46"/>
  <c r="AA37" i="46"/>
  <c r="R31" i="32"/>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Z51" i="46" l="1"/>
  <c r="X51" i="46"/>
  <c r="AA51" i="46"/>
  <c r="U52" i="45"/>
  <c r="Z52" i="45" s="1"/>
  <c r="Z38" i="45"/>
  <c r="T51" i="45"/>
  <c r="Y51" i="45" s="1"/>
  <c r="Y37" i="45"/>
  <c r="AA46" i="47"/>
  <c r="Y46" i="47"/>
  <c r="X46" i="47"/>
  <c r="Z46" i="47"/>
  <c r="R40" i="47"/>
  <c r="X40" i="46"/>
  <c r="Z40" i="46"/>
  <c r="AA40" i="46"/>
  <c r="Y40" i="46"/>
  <c r="V52" i="45"/>
  <c r="AA52" i="45" s="1"/>
  <c r="AA38" i="45"/>
  <c r="S52" i="45"/>
  <c r="X52" i="45" s="1"/>
  <c r="X41" i="45"/>
  <c r="AA44" i="47"/>
  <c r="Y44" i="47"/>
  <c r="X44" i="47"/>
  <c r="Z44" i="47"/>
  <c r="Z41" i="47"/>
  <c r="AA41" i="47"/>
  <c r="X41" i="47"/>
  <c r="Y41" i="47"/>
  <c r="Z43" i="47"/>
  <c r="Y43" i="47"/>
  <c r="X43" i="47"/>
  <c r="AA43" i="47"/>
  <c r="Y37" i="47"/>
  <c r="X37" i="47"/>
  <c r="Z37" i="47"/>
  <c r="AA37" i="47"/>
  <c r="AA38" i="47"/>
  <c r="Z38" i="47"/>
  <c r="Y38" i="47"/>
  <c r="R52" i="47"/>
  <c r="X38" i="47"/>
  <c r="T52" i="45"/>
  <c r="Y52" i="45" s="1"/>
  <c r="Y38" i="45"/>
  <c r="F56" i="29"/>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S52" i="46" l="1"/>
  <c r="X52" i="46" s="1"/>
  <c r="X41" i="46"/>
  <c r="V52" i="46"/>
  <c r="AA52" i="46" s="1"/>
  <c r="AA38" i="46"/>
  <c r="AA40" i="47"/>
  <c r="Z40" i="47"/>
  <c r="X40" i="47"/>
  <c r="Y40" i="47"/>
  <c r="R51" i="47"/>
  <c r="U52" i="46"/>
  <c r="Z52" i="46" s="1"/>
  <c r="Z38" i="46"/>
  <c r="T52" i="46"/>
  <c r="Y52" i="46" s="1"/>
  <c r="Y38" i="46"/>
  <c r="AA52" i="47"/>
  <c r="Z52" i="47"/>
  <c r="Y52" i="47"/>
  <c r="X52" i="47"/>
  <c r="T51" i="46"/>
  <c r="Y51" i="46" s="1"/>
  <c r="Y37" i="46"/>
  <c r="L46" i="29"/>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AA51" i="47" l="1"/>
  <c r="Y51" i="47"/>
  <c r="Z51" i="47"/>
  <c r="X51" i="47"/>
  <c r="K57" i="29"/>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AG3" i="24"/>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Q28" i="18" l="1"/>
  <c r="R25" i="19"/>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O31" i="27" l="1"/>
  <c r="P57" i="26"/>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57" i="27" s="1"/>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Q47" i="27"/>
  <c r="R47" i="27"/>
  <c r="M46" i="26"/>
  <c r="M19" i="27"/>
  <c r="R19" i="26"/>
  <c r="S19" i="26"/>
  <c r="M30" i="26"/>
  <c r="Q19" i="26"/>
  <c r="Q30" i="21"/>
  <c r="S30" i="21"/>
  <c r="R30" i="21"/>
  <c r="S46" i="21"/>
  <c r="R46" i="21"/>
  <c r="Q46" i="21"/>
  <c r="R27" i="20"/>
  <c r="S27" i="20"/>
  <c r="Q27" i="20"/>
  <c r="R53" i="22"/>
  <c r="Q53" i="22"/>
  <c r="S53" i="22"/>
  <c r="S40" i="22"/>
  <c r="R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Q40" i="22" l="1"/>
  <c r="O58" i="27"/>
  <c r="P43" i="28"/>
  <c r="P16" i="29"/>
  <c r="P44" i="30"/>
  <c r="P44" i="31"/>
  <c r="P44" i="32"/>
  <c r="M44"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26" i="29"/>
  <c r="O44" i="28"/>
  <c r="R44" i="28" s="1"/>
  <c r="O17" i="29"/>
  <c r="R17" i="29" s="1"/>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58" i="28" l="1"/>
  <c r="O57" i="28"/>
  <c r="O30" i="29"/>
  <c r="P57" i="28"/>
  <c r="R52" i="30"/>
  <c r="R52" i="31"/>
  <c r="R52" i="32"/>
  <c r="O52" i="29"/>
  <c r="N47" i="29"/>
  <c r="Q47" i="29" s="1"/>
  <c r="Q47" i="30"/>
  <c r="U47" i="30" s="1"/>
  <c r="Q47" i="31"/>
  <c r="U47" i="31" s="1"/>
  <c r="Q47" i="32"/>
  <c r="U47" i="32" s="1"/>
  <c r="Q20" i="29"/>
  <c r="Q44" i="27"/>
  <c r="N58" i="27"/>
  <c r="N53" i="28"/>
  <c r="Q53" i="28" s="1"/>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S26" i="29" s="1"/>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O57" i="29" l="1"/>
  <c r="R57" i="30"/>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P58" i="28"/>
  <c r="S41" i="28"/>
  <c r="S43" i="28"/>
  <c r="R43" i="28"/>
  <c r="Q43" i="28"/>
  <c r="V44" i="30"/>
  <c r="R50" i="29"/>
  <c r="Q50" i="29"/>
  <c r="S50" i="29"/>
  <c r="R44" i="29"/>
  <c r="R53" i="29"/>
  <c r="R40" i="29"/>
  <c r="P49" i="30"/>
  <c r="P49" i="31"/>
  <c r="U49" i="31" s="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R56" i="28" l="1"/>
  <c r="Q58" i="30"/>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O13" i="36" l="1"/>
  <c r="O13" i="37" s="1"/>
  <c r="O13" i="38" s="1"/>
  <c r="V13" i="35"/>
  <c r="V13" i="34"/>
  <c r="F56" i="32"/>
  <c r="O29" i="32"/>
  <c r="N29" i="32"/>
  <c r="M29" i="32"/>
  <c r="L29" i="32"/>
  <c r="K29" i="32"/>
  <c r="F31" i="32"/>
  <c r="N28" i="32"/>
  <c r="O28" i="32"/>
  <c r="L28" i="32"/>
  <c r="F55" i="32"/>
  <c r="F30" i="32"/>
  <c r="K28" i="32"/>
  <c r="M28" i="32"/>
  <c r="F37" i="33"/>
  <c r="L13" i="33"/>
  <c r="K13" i="33"/>
  <c r="M13" i="33"/>
  <c r="O14" i="34"/>
  <c r="O14" i="35" s="1"/>
  <c r="O13" i="40" l="1"/>
  <c r="V13" i="38"/>
  <c r="V13" i="37"/>
  <c r="V14" i="35"/>
  <c r="O14" i="36"/>
  <c r="O14" i="37" s="1"/>
  <c r="O14" i="38"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O14" i="40" l="1"/>
  <c r="V14" i="38"/>
  <c r="O13" i="41"/>
  <c r="V13" i="40"/>
  <c r="V14" i="37"/>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O13" i="43" l="1"/>
  <c r="V13" i="41"/>
  <c r="O14" i="41"/>
  <c r="V14" i="40"/>
  <c r="V58" i="32"/>
  <c r="W58" i="32"/>
  <c r="U58" i="32"/>
  <c r="W57" i="32"/>
  <c r="V57" i="32"/>
  <c r="U57" i="32"/>
  <c r="W50" i="33"/>
  <c r="P52" i="33"/>
  <c r="P51" i="33"/>
  <c r="W44" i="33"/>
  <c r="W43" i="33"/>
  <c r="W41" i="33"/>
  <c r="W40" i="33"/>
  <c r="W38" i="33"/>
  <c r="O14" i="43" l="1"/>
  <c r="V14" i="41"/>
  <c r="O13" i="44"/>
  <c r="V13" i="43"/>
  <c r="V47" i="33"/>
  <c r="V46" i="33"/>
  <c r="V13" i="44" l="1"/>
  <c r="O14" i="44"/>
  <c r="V14" i="43"/>
  <c r="H49" i="33"/>
  <c r="H50" i="33"/>
  <c r="L50" i="33" s="1"/>
  <c r="L26" i="33"/>
  <c r="G50" i="33"/>
  <c r="K50" i="33" s="1"/>
  <c r="K26" i="33"/>
  <c r="G49" i="33"/>
  <c r="V14" i="44" l="1"/>
  <c r="T25" i="33"/>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O16" i="38" s="1"/>
  <c r="V16" i="35"/>
  <c r="O17" i="36"/>
  <c r="O17" i="37" s="1"/>
  <c r="O17" i="38" s="1"/>
  <c r="V17" i="35"/>
  <c r="V16" i="34"/>
  <c r="V17" i="34"/>
  <c r="V20" i="33"/>
  <c r="O20" i="34"/>
  <c r="O20" i="35" s="1"/>
  <c r="V19" i="33"/>
  <c r="O19" i="34"/>
  <c r="O19" i="35" s="1"/>
  <c r="F41" i="33"/>
  <c r="M17" i="33"/>
  <c r="F40" i="33"/>
  <c r="M16" i="33"/>
  <c r="V16" i="33"/>
  <c r="M20" i="33"/>
  <c r="F44" i="33"/>
  <c r="M44" i="33" s="1"/>
  <c r="V17" i="33"/>
  <c r="M19" i="33"/>
  <c r="F43" i="33"/>
  <c r="M43" i="33" s="1"/>
  <c r="O17" i="40" l="1"/>
  <c r="V17" i="38"/>
  <c r="O16" i="40"/>
  <c r="V16" i="38"/>
  <c r="R27" i="36"/>
  <c r="R22" i="37"/>
  <c r="V16" i="37"/>
  <c r="V17" i="37"/>
  <c r="R28" i="36"/>
  <c r="R23" i="37"/>
  <c r="V16" i="36"/>
  <c r="O19" i="36"/>
  <c r="O19" i="37" s="1"/>
  <c r="O19" i="38" s="1"/>
  <c r="V19" i="35"/>
  <c r="V17" i="36"/>
  <c r="O20" i="36"/>
  <c r="O20" i="37" s="1"/>
  <c r="O20" i="38" s="1"/>
  <c r="V20" i="35"/>
  <c r="V20" i="34"/>
  <c r="V19" i="34"/>
  <c r="O27" i="33"/>
  <c r="V27" i="33" s="1"/>
  <c r="O22" i="34"/>
  <c r="O22" i="35" s="1"/>
  <c r="O22" i="36" s="1"/>
  <c r="O22" i="37" s="1"/>
  <c r="O22" i="38" s="1"/>
  <c r="O28" i="33"/>
  <c r="V28" i="33" s="1"/>
  <c r="O23" i="34"/>
  <c r="O23" i="35" s="1"/>
  <c r="O23" i="36" s="1"/>
  <c r="O23" i="37" s="1"/>
  <c r="O23" i="38" s="1"/>
  <c r="M40" i="33"/>
  <c r="N23" i="33"/>
  <c r="L23" i="33"/>
  <c r="F47" i="33"/>
  <c r="M23" i="33"/>
  <c r="V23" i="33"/>
  <c r="U23" i="33"/>
  <c r="F28" i="33"/>
  <c r="M28" i="33" s="1"/>
  <c r="F27" i="33"/>
  <c r="M27" i="33" s="1"/>
  <c r="M22" i="33"/>
  <c r="N22" i="33"/>
  <c r="L22" i="33"/>
  <c r="F46" i="33"/>
  <c r="F51" i="33" s="1"/>
  <c r="M51" i="33" s="1"/>
  <c r="U22" i="33"/>
  <c r="V22" i="33"/>
  <c r="M41" i="33"/>
  <c r="O16" i="41" l="1"/>
  <c r="V16" i="40"/>
  <c r="O27" i="37"/>
  <c r="V27" i="37" s="1"/>
  <c r="O23" i="40"/>
  <c r="R27" i="37"/>
  <c r="R22" i="38"/>
  <c r="O19" i="40"/>
  <c r="V19" i="38"/>
  <c r="O22" i="40"/>
  <c r="V22" i="38"/>
  <c r="U22" i="38"/>
  <c r="O27" i="38"/>
  <c r="O20" i="40"/>
  <c r="V20" i="38"/>
  <c r="R28" i="37"/>
  <c r="R23" i="38"/>
  <c r="O17" i="41"/>
  <c r="V17" i="40"/>
  <c r="O28" i="37"/>
  <c r="V28" i="37" s="1"/>
  <c r="O28" i="38"/>
  <c r="V23" i="38"/>
  <c r="U23" i="38"/>
  <c r="V20" i="37"/>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U22" i="40" l="1"/>
  <c r="O22" i="41"/>
  <c r="O23" i="41"/>
  <c r="U23" i="40"/>
  <c r="O20" i="41"/>
  <c r="V20" i="40"/>
  <c r="O17" i="43"/>
  <c r="V17" i="41"/>
  <c r="V27" i="38"/>
  <c r="O27" i="40"/>
  <c r="R23" i="40"/>
  <c r="R28" i="38"/>
  <c r="O19" i="41"/>
  <c r="V19" i="40"/>
  <c r="O28" i="40"/>
  <c r="R22" i="40"/>
  <c r="V22" i="40" s="1"/>
  <c r="R27" i="38"/>
  <c r="O16" i="43"/>
  <c r="V16" i="41"/>
  <c r="O27" i="41"/>
  <c r="V28" i="38"/>
  <c r="V27" i="36"/>
  <c r="V28" i="36"/>
  <c r="V28" i="35"/>
  <c r="V27" i="35"/>
  <c r="V27" i="34"/>
  <c r="V28" i="34"/>
  <c r="Q13" i="34"/>
  <c r="Q13" i="35" s="1"/>
  <c r="Q14" i="34"/>
  <c r="Q14" i="35" s="1"/>
  <c r="P14" i="34"/>
  <c r="P14" i="35" s="1"/>
  <c r="P13" i="34"/>
  <c r="P13" i="35" s="1"/>
  <c r="O23" i="43" l="1"/>
  <c r="U23" i="41"/>
  <c r="O17" i="44"/>
  <c r="V17" i="43"/>
  <c r="O28" i="41"/>
  <c r="O16" i="44"/>
  <c r="V16" i="43"/>
  <c r="O19" i="43"/>
  <c r="V19" i="41"/>
  <c r="O20" i="43"/>
  <c r="V20" i="41"/>
  <c r="R23" i="41"/>
  <c r="R28" i="40"/>
  <c r="V28" i="40" s="1"/>
  <c r="V23" i="40"/>
  <c r="O22" i="43"/>
  <c r="U22" i="41"/>
  <c r="R22" i="41"/>
  <c r="R27" i="40"/>
  <c r="V27" i="40" s="1"/>
  <c r="P13" i="36"/>
  <c r="P13" i="37" s="1"/>
  <c r="T13" i="35"/>
  <c r="P14" i="36"/>
  <c r="P14" i="37" s="1"/>
  <c r="T14" i="35"/>
  <c r="Q13" i="36"/>
  <c r="Q13" i="37" s="1"/>
  <c r="Q13" i="38" s="1"/>
  <c r="U13" i="35"/>
  <c r="Q14" i="36"/>
  <c r="Q14" i="37" s="1"/>
  <c r="Q14" i="38"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T14" i="37" l="1"/>
  <c r="P14" i="38"/>
  <c r="R22" i="43"/>
  <c r="R27" i="41"/>
  <c r="V27" i="41" s="1"/>
  <c r="R23" i="43"/>
  <c r="R28" i="41"/>
  <c r="V20" i="43"/>
  <c r="O20" i="44"/>
  <c r="V16" i="44"/>
  <c r="V17" i="44"/>
  <c r="T13" i="37"/>
  <c r="P13" i="38"/>
  <c r="V28" i="41"/>
  <c r="V23" i="41"/>
  <c r="Q14" i="40"/>
  <c r="U14" i="38"/>
  <c r="V22" i="41"/>
  <c r="O28" i="43"/>
  <c r="O22" i="44"/>
  <c r="U22" i="43"/>
  <c r="V22" i="43"/>
  <c r="V19" i="43"/>
  <c r="O19" i="44"/>
  <c r="O27" i="44" s="1"/>
  <c r="Q13" i="40"/>
  <c r="U13" i="38"/>
  <c r="O27" i="43"/>
  <c r="O23" i="44"/>
  <c r="U23" i="43"/>
  <c r="V23" i="43"/>
  <c r="U14" i="37"/>
  <c r="U13" i="37"/>
  <c r="U19" i="34"/>
  <c r="Q19" i="35"/>
  <c r="U16" i="34"/>
  <c r="Q16" i="35"/>
  <c r="U13" i="36"/>
  <c r="S13" i="36"/>
  <c r="S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V28" i="43" l="1"/>
  <c r="W13" i="37"/>
  <c r="S13" i="38"/>
  <c r="V19" i="44"/>
  <c r="P13" i="40"/>
  <c r="T13" i="38"/>
  <c r="R23" i="44"/>
  <c r="R28" i="44" s="1"/>
  <c r="V28" i="44" s="1"/>
  <c r="R28" i="43"/>
  <c r="U23" i="44"/>
  <c r="W14" i="37"/>
  <c r="S14" i="38"/>
  <c r="V27" i="43"/>
  <c r="Q14" i="41"/>
  <c r="U14" i="40"/>
  <c r="R22" i="44"/>
  <c r="R27" i="44" s="1"/>
  <c r="V27" i="44" s="1"/>
  <c r="R27" i="43"/>
  <c r="O28" i="44"/>
  <c r="V20" i="44"/>
  <c r="P14" i="40"/>
  <c r="T14" i="38"/>
  <c r="U22" i="44"/>
  <c r="Q13" i="41"/>
  <c r="U13" i="40"/>
  <c r="S27" i="35"/>
  <c r="W27" i="35" s="1"/>
  <c r="Q20" i="36"/>
  <c r="U20" i="35"/>
  <c r="S22" i="36"/>
  <c r="W22" i="35"/>
  <c r="P20" i="36"/>
  <c r="T20" i="35"/>
  <c r="Q16" i="36"/>
  <c r="Q16" i="37" s="1"/>
  <c r="Q16" i="38" s="1"/>
  <c r="U16" i="35"/>
  <c r="Q27" i="35"/>
  <c r="U27" i="35" s="1"/>
  <c r="S19" i="36"/>
  <c r="W19" i="35"/>
  <c r="S20" i="36"/>
  <c r="W20" i="35"/>
  <c r="W23" i="34"/>
  <c r="S23" i="35"/>
  <c r="S28" i="35" s="1"/>
  <c r="W28" i="35" s="1"/>
  <c r="P22" i="36"/>
  <c r="T22" i="35"/>
  <c r="Q17" i="36"/>
  <c r="Q17" i="37" s="1"/>
  <c r="Q17" i="38" s="1"/>
  <c r="U17" i="35"/>
  <c r="Q28" i="35"/>
  <c r="U28" i="35" s="1"/>
  <c r="P23" i="36"/>
  <c r="T23" i="35"/>
  <c r="W14" i="36"/>
  <c r="Q19" i="36"/>
  <c r="U19" i="35"/>
  <c r="W13" i="36"/>
  <c r="P16" i="36"/>
  <c r="P16" i="37" s="1"/>
  <c r="P16" i="38" s="1"/>
  <c r="T16" i="35"/>
  <c r="P27" i="35"/>
  <c r="T27" i="35" s="1"/>
  <c r="T17" i="35"/>
  <c r="P17" i="36"/>
  <c r="P17" i="37" s="1"/>
  <c r="P17" i="38" s="1"/>
  <c r="P28" i="35"/>
  <c r="T28" i="35" s="1"/>
  <c r="S17" i="36"/>
  <c r="W17" i="35"/>
  <c r="P19" i="36"/>
  <c r="T19" i="35"/>
  <c r="S16" i="36"/>
  <c r="W16" i="35"/>
  <c r="S28" i="34"/>
  <c r="W28" i="34" s="1"/>
  <c r="N37" i="33"/>
  <c r="J51" i="33"/>
  <c r="N51" i="33" s="1"/>
  <c r="N38" i="33"/>
  <c r="J52" i="33"/>
  <c r="N52" i="33" s="1"/>
  <c r="Q17" i="40" l="1"/>
  <c r="U17" i="38"/>
  <c r="S14" i="40"/>
  <c r="W14" i="38"/>
  <c r="P13" i="41"/>
  <c r="T13" i="40"/>
  <c r="P16" i="40"/>
  <c r="T16" i="38"/>
  <c r="P14" i="41"/>
  <c r="T14" i="40"/>
  <c r="V23" i="44"/>
  <c r="Q13" i="43"/>
  <c r="U13" i="41"/>
  <c r="Q14" i="43"/>
  <c r="U14" i="41"/>
  <c r="S13" i="40"/>
  <c r="W13" i="38"/>
  <c r="P17" i="40"/>
  <c r="T17" i="38"/>
  <c r="V22" i="44"/>
  <c r="Q16" i="40"/>
  <c r="U16" i="38"/>
  <c r="T20" i="36"/>
  <c r="P20" i="37"/>
  <c r="W20" i="36"/>
  <c r="S20" i="37"/>
  <c r="T19" i="36"/>
  <c r="P19" i="37"/>
  <c r="U20" i="36"/>
  <c r="Q20" i="37"/>
  <c r="T23" i="36"/>
  <c r="P23" i="37"/>
  <c r="W19" i="36"/>
  <c r="S19" i="37"/>
  <c r="U19" i="36"/>
  <c r="Q19" i="37"/>
  <c r="T22" i="36"/>
  <c r="P22" i="37"/>
  <c r="W22" i="36"/>
  <c r="S22" i="37"/>
  <c r="W17" i="36"/>
  <c r="S17" i="37"/>
  <c r="S17" i="38" s="1"/>
  <c r="W16" i="36"/>
  <c r="S16" i="37"/>
  <c r="S16" i="38" s="1"/>
  <c r="U17" i="37"/>
  <c r="Q28" i="37"/>
  <c r="U28" i="37" s="1"/>
  <c r="U16" i="37"/>
  <c r="T17" i="37"/>
  <c r="T16" i="37"/>
  <c r="T16" i="36"/>
  <c r="P27" i="36"/>
  <c r="T27" i="36" s="1"/>
  <c r="S23" i="36"/>
  <c r="S23" i="37" s="1"/>
  <c r="W23" i="35"/>
  <c r="S27" i="36"/>
  <c r="W27" i="36" s="1"/>
  <c r="U17" i="36"/>
  <c r="Q28" i="36"/>
  <c r="U28" i="36" s="1"/>
  <c r="U16" i="36"/>
  <c r="Q27" i="36"/>
  <c r="U27" i="36" s="1"/>
  <c r="T17" i="36"/>
  <c r="P28" i="36"/>
  <c r="T28" i="36" s="1"/>
  <c r="T22" i="37" l="1"/>
  <c r="P22" i="38"/>
  <c r="U20" i="37"/>
  <c r="Q20" i="38"/>
  <c r="S13" i="41"/>
  <c r="W13" i="40"/>
  <c r="P14" i="43"/>
  <c r="T14" i="41"/>
  <c r="S14" i="41"/>
  <c r="W14" i="40"/>
  <c r="T19" i="37"/>
  <c r="P19" i="38"/>
  <c r="S16" i="40"/>
  <c r="W16" i="38"/>
  <c r="Q14" i="44"/>
  <c r="U14" i="44" s="1"/>
  <c r="U14" i="43"/>
  <c r="P16" i="41"/>
  <c r="T16" i="40"/>
  <c r="S17" i="40"/>
  <c r="W17" i="38"/>
  <c r="W19" i="37"/>
  <c r="S19" i="38"/>
  <c r="W20" i="37"/>
  <c r="S20" i="38"/>
  <c r="Q17" i="41"/>
  <c r="U17" i="40"/>
  <c r="W23" i="37"/>
  <c r="S23" i="38"/>
  <c r="U19" i="37"/>
  <c r="Q19" i="38"/>
  <c r="P17" i="41"/>
  <c r="T17" i="40"/>
  <c r="Q13" i="44"/>
  <c r="U13" i="44" s="1"/>
  <c r="U13" i="43"/>
  <c r="P13" i="43"/>
  <c r="T13" i="41"/>
  <c r="W22" i="37"/>
  <c r="S22" i="38"/>
  <c r="T23" i="37"/>
  <c r="P23" i="38"/>
  <c r="T20" i="37"/>
  <c r="P20" i="38"/>
  <c r="Q16" i="41"/>
  <c r="U16" i="40"/>
  <c r="P28" i="37"/>
  <c r="T28" i="37" s="1"/>
  <c r="Q27" i="37"/>
  <c r="U27" i="37" s="1"/>
  <c r="P27" i="37"/>
  <c r="T27" i="37" s="1"/>
  <c r="W17" i="37"/>
  <c r="S28" i="37"/>
  <c r="W28" i="37" s="1"/>
  <c r="S27" i="37"/>
  <c r="W27" i="37" s="1"/>
  <c r="W16" i="37"/>
  <c r="W23" i="36"/>
  <c r="S28" i="36"/>
  <c r="W28" i="36" s="1"/>
  <c r="P23" i="40" l="1"/>
  <c r="T23" i="38"/>
  <c r="S17" i="41"/>
  <c r="W17" i="40"/>
  <c r="P19" i="40"/>
  <c r="T19" i="38"/>
  <c r="P27" i="38"/>
  <c r="T27" i="38" s="1"/>
  <c r="S13" i="43"/>
  <c r="W13" i="41"/>
  <c r="S22" i="40"/>
  <c r="W22" i="38"/>
  <c r="S20" i="40"/>
  <c r="W20" i="38"/>
  <c r="Q20" i="40"/>
  <c r="U20" i="38"/>
  <c r="Q28" i="38"/>
  <c r="U28" i="38" s="1"/>
  <c r="Q19" i="40"/>
  <c r="U19" i="38"/>
  <c r="Q27" i="38"/>
  <c r="U27" i="38" s="1"/>
  <c r="S14" i="43"/>
  <c r="W14" i="41"/>
  <c r="S19" i="40"/>
  <c r="W19" i="38"/>
  <c r="P22" i="40"/>
  <c r="T22" i="38"/>
  <c r="Q17" i="43"/>
  <c r="U17" i="41"/>
  <c r="S27" i="38"/>
  <c r="W27" i="38" s="1"/>
  <c r="P20" i="40"/>
  <c r="T20" i="38"/>
  <c r="P28" i="38"/>
  <c r="T28" i="38" s="1"/>
  <c r="P13" i="44"/>
  <c r="T13" i="43"/>
  <c r="S23" i="40"/>
  <c r="W23" i="38"/>
  <c r="P16" i="43"/>
  <c r="T16" i="41"/>
  <c r="P17" i="43"/>
  <c r="T17" i="41"/>
  <c r="S16" i="41"/>
  <c r="W16" i="40"/>
  <c r="P14" i="44"/>
  <c r="T14" i="43"/>
  <c r="S28" i="38"/>
  <c r="W28" i="38" s="1"/>
  <c r="Q16" i="43"/>
  <c r="U16" i="41"/>
  <c r="S23" i="41" l="1"/>
  <c r="W23" i="40"/>
  <c r="S28" i="40"/>
  <c r="W28" i="40" s="1"/>
  <c r="S20" i="41"/>
  <c r="W20" i="40"/>
  <c r="P19" i="41"/>
  <c r="T19" i="40"/>
  <c r="P27" i="40"/>
  <c r="T27" i="40" s="1"/>
  <c r="S16" i="43"/>
  <c r="W16" i="41"/>
  <c r="P22" i="41"/>
  <c r="T22" i="40"/>
  <c r="S22" i="41"/>
  <c r="W22" i="40"/>
  <c r="S17" i="43"/>
  <c r="W17" i="41"/>
  <c r="S14" i="44"/>
  <c r="W14" i="43"/>
  <c r="Q17" i="44"/>
  <c r="U17" i="44" s="1"/>
  <c r="U17" i="43"/>
  <c r="Q19" i="41"/>
  <c r="U19" i="40"/>
  <c r="Q27" i="40"/>
  <c r="U27" i="40" s="1"/>
  <c r="T13" i="44"/>
  <c r="P17" i="44"/>
  <c r="T17" i="44" s="1"/>
  <c r="T17" i="43"/>
  <c r="P16" i="44"/>
  <c r="T16" i="44" s="1"/>
  <c r="T16" i="43"/>
  <c r="S19" i="41"/>
  <c r="W19" i="40"/>
  <c r="S27" i="40"/>
  <c r="W27" i="40" s="1"/>
  <c r="P23" i="41"/>
  <c r="T23" i="40"/>
  <c r="T14" i="44"/>
  <c r="P20" i="41"/>
  <c r="T20" i="40"/>
  <c r="P28" i="40"/>
  <c r="T28" i="40" s="1"/>
  <c r="Q20" i="41"/>
  <c r="U20" i="40"/>
  <c r="Q28" i="40"/>
  <c r="U28" i="40" s="1"/>
  <c r="S13" i="44"/>
  <c r="W13" i="43"/>
  <c r="U16" i="43"/>
  <c r="Q16" i="44"/>
  <c r="W13" i="44" l="1"/>
  <c r="Q19" i="43"/>
  <c r="U19" i="41"/>
  <c r="Q27" i="41"/>
  <c r="U27" i="41" s="1"/>
  <c r="S17" i="44"/>
  <c r="W17" i="44" s="1"/>
  <c r="W17" i="43"/>
  <c r="S19" i="43"/>
  <c r="W19" i="41"/>
  <c r="P19" i="43"/>
  <c r="T19" i="41"/>
  <c r="P27" i="41"/>
  <c r="T27" i="41" s="1"/>
  <c r="S22" i="43"/>
  <c r="W22" i="41"/>
  <c r="P20" i="43"/>
  <c r="T20" i="41"/>
  <c r="P28" i="41"/>
  <c r="T28" i="41" s="1"/>
  <c r="P23" i="43"/>
  <c r="T23" i="41"/>
  <c r="S20" i="43"/>
  <c r="W20" i="41"/>
  <c r="S28" i="41"/>
  <c r="W28" i="41" s="1"/>
  <c r="P22" i="43"/>
  <c r="T22" i="41"/>
  <c r="S27" i="41"/>
  <c r="W27" i="41" s="1"/>
  <c r="Q20" i="43"/>
  <c r="U20" i="41"/>
  <c r="Q28" i="41"/>
  <c r="U28" i="41" s="1"/>
  <c r="W14" i="44"/>
  <c r="S16" i="44"/>
  <c r="W16" i="44" s="1"/>
  <c r="W16" i="43"/>
  <c r="S23" i="43"/>
  <c r="W23" i="41"/>
  <c r="U16" i="44"/>
  <c r="P22" i="44" l="1"/>
  <c r="T22" i="44" s="1"/>
  <c r="T22" i="43"/>
  <c r="P20" i="44"/>
  <c r="T20" i="43"/>
  <c r="P28" i="43"/>
  <c r="T28" i="43" s="1"/>
  <c r="S19" i="44"/>
  <c r="W19" i="44" s="1"/>
  <c r="W19" i="43"/>
  <c r="S27" i="43"/>
  <c r="W27" i="43" s="1"/>
  <c r="W22" i="43"/>
  <c r="S22" i="44"/>
  <c r="W22" i="44" s="1"/>
  <c r="Q20" i="44"/>
  <c r="U20" i="43"/>
  <c r="Q28" i="43"/>
  <c r="U28" i="43" s="1"/>
  <c r="S20" i="44"/>
  <c r="W20" i="43"/>
  <c r="S23" i="44"/>
  <c r="W23" i="44" s="1"/>
  <c r="W23" i="43"/>
  <c r="S28" i="43"/>
  <c r="W28" i="43" s="1"/>
  <c r="Q19" i="44"/>
  <c r="U19" i="43"/>
  <c r="Q27" i="43"/>
  <c r="U27" i="43" s="1"/>
  <c r="P23" i="44"/>
  <c r="T23" i="44" s="1"/>
  <c r="T23" i="43"/>
  <c r="P19" i="44"/>
  <c r="T19" i="43"/>
  <c r="P27" i="43"/>
  <c r="T27" i="43" s="1"/>
  <c r="T19" i="44" l="1"/>
  <c r="P27" i="44"/>
  <c r="T27" i="44" s="1"/>
  <c r="W20" i="44"/>
  <c r="S28" i="44"/>
  <c r="W28" i="44" s="1"/>
  <c r="S27" i="44"/>
  <c r="W27" i="44" s="1"/>
  <c r="U19" i="44"/>
  <c r="Q27" i="44"/>
  <c r="U27" i="44" s="1"/>
  <c r="Q28" i="44"/>
  <c r="U28" i="44" s="1"/>
  <c r="U20" i="44"/>
  <c r="T20" i="44"/>
  <c r="P28" i="44"/>
  <c r="T28" i="44"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<sst xmlns="http://schemas.openxmlformats.org/spreadsheetml/2006/main" count="2131" uniqueCount="135">
  <si>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</si>
  <si>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</si>
  <si>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</si>
  <si>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</si>
  <si>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</si>
  <si>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</si>
  <si>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</si>
  <si>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</si>
  <si>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</si>
  <si>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</si>
  <si>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</si>
  <si>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</si>
  <si>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</si>
  <si>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</si>
  <si>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</si>
  <si>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</si>
  <si>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</si>
  <si>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</si>
  <si>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</si>
  <si>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</si>
  <si>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</si>
  <si>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</si>
  <si>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</si>
  <si>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</si>
  <si>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</si>
  <si>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</si>
  <si>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</si>
  <si>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</si>
  <si>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</si>
  <si>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</si>
  <si>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</si>
  <si>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</si>
  <si>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</si>
  <si>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</si>
  <si>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</si>
  <si>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</si>
  <si>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</si>
  <si>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</si>
  <si>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</si>
  <si>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</si>
  <si>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</si>
  <si>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</si>
  <si>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</si>
  <si>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</si>
  <si>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</si>
  <si>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</si>
  <si>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</si>
  <si>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</si>
  <si>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</si>
  <si>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</si>
  <si>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</si>
  <si>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</si>
  <si>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</si>
  <si>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</si>
  <si>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</si>
  <si>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</si>
  <si>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</si>
  <si>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</si>
  <si>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</si>
  <si>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</si>
  <si>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</si>
  <si>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</si>
  <si>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</si>
  <si>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</si>
  <si>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</si>
  <si>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</si>
  <si>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</si>
  <si>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</si>
  <si>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</si>
  <si>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</si>
  <si>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</si>
  <si>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</si>
  <si>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</si>
  <si>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</si>
  <si>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</si>
  <si>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</si>
  <si>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</si>
  <si>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</si>
  <si>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</si>
  <si>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</si>
  <si>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</si>
  <si>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</si>
  <si>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</si>
  <si>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</si>
  <si>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</si>
  <si>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</si>
  <si>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</si>
  <si>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</si>
  <si>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</si>
  <si>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</si>
  <si>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</si>
  <si>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</si>
  <si>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</si>
  <si>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</si>
  <si>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</si>
  <si>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</si>
  <si>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</si>
  <si>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</si>
  <si>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</si>
  <si>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</si>
  <si>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</si>
  <si>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</si>
  <si>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</si>
  <si>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</si>
  <si>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</si>
  <si>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</si>
  <si>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</si>
  <si>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</si>
  <si>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</si>
  <si>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</si>
  <si>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</si>
  <si>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</si>
  <si>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</si>
  <si>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</si>
  <si>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</si>
  <si>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</si>
  <si>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</si>
  <si>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</si>
  <si>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</si>
  <si>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</si>
  <si>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</si>
  <si>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</si>
  <si>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</si>
  <si>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</si>
  <si>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</si>
  <si>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</si>
  <si>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</si>
  <si>
    <t>2024</t>
  </si>
  <si>
    <t>Monthly Cruise Occupany Ratio GPH for 2022-2024</t>
  </si>
  <si>
    <t>April  (YTD)</t>
  </si>
  <si>
    <t>FY 2025</t>
  </si>
  <si>
    <t>2025/24 Chg %</t>
  </si>
  <si>
    <t>Apr 2024</t>
  </si>
  <si>
    <t>Northern Europe &amp; Central Med</t>
  </si>
  <si>
    <t>Apr to May  (YTD)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</si>
</sst>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
      <left/>
      <right style="thin">
        <color indexed="64"/>
      </right>
      <top/>
      <bottom style="thin">
        <color auto="1"/>
      </bottom>
      <diagonal/>
    </border>
    <border>
      <left style="thin">
        <color indexed="64"/>
      </left>
      <right/>
      <top/>
      <bottom style="thin">
        <color indexed="64"/>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6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8" fontId="33" fillId="3" borderId="0" xfId="0" applyNumberFormat="1" applyFont="1" applyFill="1"/>
    <xf numFmtId="164" fontId="36" fillId="3" borderId="0" xfId="2" applyFont="1" applyFill="1"/>
    <xf numFmtId="164" fontId="37" fillId="3" borderId="0" xfId="2" applyFont="1" applyFill="1" applyAlignment="1">
      <alignment horizontal="left"/>
    </xf>
    <xf numFmtId="168" fontId="33" fillId="0" borderId="0" xfId="0" applyNumberFormat="1" applyFont="1"/>
    <xf numFmtId="172" fontId="29" fillId="4" borderId="17" xfId="8" applyNumberFormat="1" applyFont="1" applyFill="1" applyBorder="1" applyAlignment="1" applyProtection="1">
      <alignment horizontal="right" vertical="center"/>
    </xf>
    <xf numFmtId="172" fontId="29" fillId="4" borderId="18" xfId="8" applyNumberFormat="1" applyFont="1" applyFill="1" applyBorder="1" applyAlignment="1" applyProtection="1">
      <alignment horizontal="right" vertical="center"/>
    </xf>
    <xf numFmtId="49" fontId="17" fillId="3" borderId="0" xfId="2" quotePrefix="1" applyNumberFormat="1" applyFont="1" applyFill="1"/>
    <xf numFmtId="168" fontId="17" fillId="7" borderId="3" xfId="7" applyNumberFormat="1" applyFont="1" applyFill="1" applyBorder="1" applyAlignment="1" applyProtection="1">
      <alignment horizontal="right" indent="1"/>
    </xf>
    <xf numFmtId="168" fontId="17" fillId="3" borderId="3" xfId="7" applyNumberFormat="1" applyFont="1" applyFill="1" applyBorder="1" applyAlignment="1" applyProtection="1">
      <alignment horizontal="right" indent="1"/>
    </xf>
    <xf numFmtId="168" fontId="17" fillId="7" borderId="23" xfId="7" applyNumberFormat="1" applyFont="1" applyFill="1" applyBorder="1" applyAlignment="1" applyProtection="1">
      <alignment horizontal="right" indent="1"/>
    </xf>
    <xf numFmtId="171" fontId="30" fillId="2" borderId="23" xfId="1" applyNumberFormat="1" applyFont="1" applyBorder="1" applyAlignment="1">
      <alignment horizontal="right"/>
    </xf>
    <xf numFmtId="0" fontId="20" fillId="5" borderId="7" xfId="0" applyFont="1" applyFill="1" applyBorder="1" applyAlignment="1">
      <alignment horizontal="center" vertical="center" wrapText="1"/>
    </xf>
    <xf numFmtId="168" fontId="17" fillId="7" borderId="7" xfId="7" applyNumberFormat="1" applyFont="1" applyFill="1" applyBorder="1" applyAlignment="1" applyProtection="1">
      <alignment horizontal="right" indent="1"/>
    </xf>
    <xf numFmtId="168" fontId="17" fillId="3" borderId="7" xfId="7" applyNumberFormat="1" applyFont="1" applyFill="1" applyBorder="1" applyAlignment="1" applyProtection="1">
      <alignment horizontal="right" indent="1"/>
    </xf>
    <xf numFmtId="168" fontId="17" fillId="7" borderId="24" xfId="7" applyNumberFormat="1" applyFont="1" applyFill="1" applyBorder="1" applyAlignment="1" applyProtection="1">
      <alignment horizontal="right" indent="1"/>
    </xf>
    <xf numFmtId="168" fontId="17" fillId="7" borderId="9" xfId="7" applyNumberFormat="1" applyFont="1" applyFill="1" applyBorder="1" applyAlignment="1" applyProtection="1">
      <alignment horizontal="right" indent="1"/>
    </xf>
    <xf numFmtId="0" fontId="19" fillId="4" borderId="7" xfId="3" applyFont="1" applyBorder="1" applyAlignment="1"/>
    <xf numFmtId="0" fontId="19" fillId="4" borderId="0" xfId="3" applyFont="1" applyAlignment="1"/>
    <xf numFmtId="0" fontId="19" fillId="4" borderId="3" xfId="3" applyFont="1" applyBorder="1" applyAlignment="1"/>
    <xf numFmtId="0" fontId="20" fillId="0" borderId="0" xfId="0" applyFont="1" applyAlignment="1">
      <alignment horizontal="center" vertical="center" wrapText="1"/>
    </xf>
    <xf numFmtId="0" fontId="17" fillId="0" borderId="0" xfId="0" applyFont="1"/>
    <xf numFmtId="169" fontId="17" fillId="0" borderId="0" xfId="8" applyNumberFormat="1" applyFont="1" applyFill="1" applyBorder="1" applyAlignment="1" applyProtection="1">
      <alignment horizontal="right" indent="1"/>
    </xf>
    <xf numFmtId="169" fontId="17" fillId="0" borderId="0" xfId="0" applyNumberFormat="1" applyFont="1" applyAlignment="1">
      <alignment horizontal="right" indent="1"/>
    </xf>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164" fontId="18" fillId="2" borderId="6" xfId="1" applyNumberFormat="1" applyFont="1" applyBorder="1" applyAlignment="1">
      <alignment horizontal="center"/>
    </xf>
    <xf numFmtId="164" fontId="18" fillId="2" borderId="14" xfId="1" applyNumberFormat="1" applyFont="1" applyBorder="1" applyAlignment="1">
      <alignment horizontal="center"/>
    </xf>
    <xf numFmtId="0" fontId="18" fillId="2" borderId="13" xfId="1"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8" fillId="2" borderId="3" xfId="1" applyFont="1" applyBorder="1" applyAlignment="1">
      <alignment horizontal="center"/>
    </xf>
    <xf numFmtId="0" fontId="18" fillId="2" borderId="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48" Type="http://schemas.microsoft.com/office/2017/10/relationships/person" Target="persons/perso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446C3065-F0E5-4C1C-AA67-14A8CC007714}"/>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9EE2019D-41C8-4411-A3B5-3162AF489BEA}"/>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0E5E1694-B89A-4B49-8332-1A661B082F18}"/>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65329</xdr:rowOff>
    </xdr:from>
    <xdr:to>
      <xdr:col>17</xdr:col>
      <xdr:colOff>571500</xdr:colOff>
      <xdr:row>30</xdr:row>
      <xdr:rowOff>11206</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0"/>
          <a:ext cx="9965615" cy="61651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1" u="none" strike="noStrike" kern="0" cap="none" spc="0" normalizeH="0" baseline="0" noProof="0">
              <a:ln>
                <a:noFill/>
              </a:ln>
              <a:solidFill>
                <a:prstClr val="black"/>
              </a:solidFill>
              <a:effectLst/>
              <a:uLnTx/>
              <a:uFillTx/>
              <a:latin typeface="+mn-lt"/>
              <a:ea typeface="+mn-ea"/>
              <a:cs typeface="+mn-cs"/>
            </a:rPr>
            <a:t>Segmental Reporting Port Breakdown as at 31 March 2023:</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Americas: </a:t>
          </a:r>
          <a:r>
            <a:rPr kumimoji="0" lang="de-DE" sz="1000" b="0" i="0" u="none" strike="noStrike" kern="0" cap="none" spc="0" normalizeH="0" baseline="0" noProof="0">
              <a:ln>
                <a:noFill/>
              </a:ln>
              <a:solidFill>
                <a:prstClr val="black"/>
              </a:solidFill>
              <a:effectLst/>
              <a:uLnTx/>
              <a:uFillTx/>
              <a:latin typeface="+mn-lt"/>
              <a:ea typeface="+mn-ea"/>
              <a:cs typeface="+mn-cs"/>
            </a:rPr>
            <a:t>Antigua Cruise Port, Nassau Cruise Port &amp; Prince Rupert Cruise Port (operations started in the end of April 2023), San Juan Cruise Port, Puerto Rico</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West Med &amp; Atlantic:</a:t>
          </a:r>
          <a:r>
            <a:rPr kumimoji="0" lang="de-DE" sz="1000" b="0" i="0" u="none" strike="noStrike" kern="0" cap="none" spc="0" normalizeH="0" baseline="0" noProof="0">
              <a:ln>
                <a:noFill/>
              </a:ln>
              <a:solidFill>
                <a:prstClr val="black"/>
              </a:solidFill>
              <a:effectLst/>
              <a:uLnTx/>
              <a:uFillTx/>
              <a:latin typeface="+mn-lt"/>
              <a:ea typeface="+mn-ea"/>
              <a:cs typeface="+mn-cs"/>
            </a:rPr>
            <a:t> Spanish ports (Alicante Cruise Port*, Barcelona Cruise Port, Fuerteventura Cruise Port, Lanzarote Cruise Port, Las Palmas Cruise Port, Malaga Cruise Port, Tarragona Cruise Port and Vigo Cruise Port), and the equity pick up contribution from Lisbon Cruise Port, Portugal and Singapore Cruise Port, Singapore.</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Northern Europe &amp; Central Med: </a:t>
          </a:r>
          <a:r>
            <a:rPr kumimoji="0" lang="en-GB" sz="1000" b="0" i="0" u="none" strike="noStrike" kern="0" cap="none" spc="0" normalizeH="0" baseline="0" noProof="0">
              <a:ln>
                <a:noFill/>
              </a:ln>
              <a:solidFill>
                <a:prstClr val="black"/>
              </a:solidFill>
              <a:effectLst/>
              <a:uLnTx/>
              <a:uFillTx/>
              <a:latin typeface="+mn-lt"/>
              <a:ea typeface="+mn-ea"/>
              <a:cs typeface="+mn-cs"/>
            </a:rPr>
            <a:t>Italian ports (Cagliari Cruise Port, Catania Cruise Port, Crotone Cruise Port and Taranto Cruise Port) and Valletta Cruise Port, Malta, </a:t>
          </a:r>
          <a:r>
            <a:rPr kumimoji="0" lang="en-GB" sz="1000" b="0" i="0" u="none" strike="noStrike" kern="0" cap="none" spc="0" normalizeH="0" baseline="0" noProof="0">
              <a:ln>
                <a:noFill/>
              </a:ln>
              <a:solidFill>
                <a:srgbClr val="FF0000"/>
              </a:solidFill>
              <a:effectLst/>
              <a:uLnTx/>
              <a:uFillTx/>
              <a:latin typeface="+mn-lt"/>
              <a:ea typeface="+mn-ea"/>
              <a:cs typeface="+mn-cs"/>
            </a:rPr>
            <a:t>Kalundborg Cruise Port, Denmark, Liverpool Cruise Port, UK </a:t>
          </a:r>
          <a:r>
            <a:rPr kumimoji="0" lang="en-GB" sz="1000" b="0" i="0" u="none" strike="noStrike" kern="0" cap="none" spc="0" normalizeH="0" baseline="0" noProof="0">
              <a:ln>
                <a:noFill/>
              </a:ln>
              <a:solidFill>
                <a:prstClr val="black"/>
              </a:solidFill>
              <a:effectLst/>
              <a:uLnTx/>
              <a:uFillTx/>
              <a:latin typeface="+mn-lt"/>
              <a:ea typeface="+mn-ea"/>
              <a:cs typeface="+mn-cs"/>
            </a:rPr>
            <a:t>and the equity pick-up contribution from La Goulette Cruise Port, Tunisia and Venice Cruise Port, Italy.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East Med &amp; Adriatic:</a:t>
          </a:r>
          <a:r>
            <a:rPr kumimoji="0" lang="en-GB" sz="1000" b="0" i="0" u="none" strike="noStrike" kern="0" cap="none" spc="0" normalizeH="0" baseline="0" noProof="0">
              <a:ln>
                <a:noFill/>
              </a:ln>
              <a:solidFill>
                <a:prstClr val="black"/>
              </a:solidFill>
              <a:effectLst/>
              <a:uLnTx/>
              <a:uFillTx/>
              <a:latin typeface="+mn-lt"/>
              <a:ea typeface="+mn-ea"/>
              <a:cs typeface="+mn-cs"/>
            </a:rPr>
            <a:t> Turkish Cruise Ports (Bodrum Cruise Port and Ege Cruise Port) and Zadar Cruise Port, Croatia.</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Other:</a:t>
          </a:r>
          <a:r>
            <a:rPr kumimoji="0" lang="en-GB" sz="1000" b="0" i="0" u="none" strike="noStrike" kern="0" cap="none" spc="0" normalizeH="0" baseline="0" noProof="0">
              <a:ln>
                <a:noFill/>
              </a:ln>
              <a:solidFill>
                <a:prstClr val="black"/>
              </a:solidFill>
              <a:effectLst/>
              <a:uLnTx/>
              <a:uFillTx/>
              <a:latin typeface="+mn-lt"/>
              <a:ea typeface="+mn-ea"/>
              <a:cs typeface="+mn-cs"/>
            </a:rPr>
            <a:t> Port of Adria, Montenegro and Ha Long Bay Cruise Port management agreement, Vietnam and Port Services operations</a:t>
          </a:r>
          <a:r>
            <a:rPr kumimoji="0" lang="de-DE" sz="1000" b="0" i="0" u="none" strike="noStrike" kern="0" cap="none" spc="0" normalizeH="0" baseline="0" noProof="0">
              <a:ln>
                <a:noFill/>
              </a:ln>
              <a:solidFill>
                <a:prstClr val="black"/>
              </a:solidFill>
              <a:effectLst/>
              <a:uLnTx/>
              <a:uFillTx/>
              <a:latin typeface="+mn-lt"/>
              <a:ea typeface="+mn-ea"/>
              <a:cs typeface="+mn-cs"/>
            </a:rPr>
            <a:t> </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p>
        <a:p>
          <a:pPr rtl="0" eaLnBrk="1" latinLnBrk="0" hangingPunct="1">
            <a:spcBef>
              <a:spcPts val="600"/>
            </a:spcBef>
            <a:spcAft>
              <a:spcPts val="0"/>
            </a:spcAft>
          </a:pPr>
          <a:r>
            <a:rPr lang="de-DE" sz="1000" i="1" baseline="0">
              <a:solidFill>
                <a:sysClr val="windowText" lastClr="000000"/>
              </a:solidFill>
              <a:latin typeface="+mn-lt"/>
            </a:rPr>
            <a:t>* Passenger number for December 2023 were updated following upload of the December 2023 traffic originally on 15 January 2024, the overall impact of these corrections to total passengers in December 2023 is immaterial (&lt;1.5%).</a:t>
          </a:r>
          <a:endParaRPr lang="en-GB" sz="1000">
            <a:effectLst/>
          </a:endParaRPr>
        </a:p>
        <a:p>
          <a:pPr rtl="0" eaLnBrk="1" latinLnBrk="0" hangingPunct="1">
            <a:spcBef>
              <a:spcPts val="600"/>
            </a:spcBef>
            <a:spcAft>
              <a:spcPts val="0"/>
            </a:spcAft>
          </a:pPr>
          <a:r>
            <a:rPr lang="de-DE" sz="1000" i="1" baseline="0">
              <a:solidFill>
                <a:schemeClr val="dk1"/>
              </a:solidFill>
              <a:effectLst/>
              <a:latin typeface="+mn-lt"/>
              <a:ea typeface="+mn-ea"/>
              <a:cs typeface="+mn-cs"/>
            </a:rPr>
            <a:t>* February 2024 includes San Juan Cruise Port for the first time.</a:t>
          </a:r>
        </a:p>
        <a:p>
          <a:pPr rtl="0" eaLnBrk="1" latinLnBrk="0" hangingPunct="1">
            <a:spcBef>
              <a:spcPts val="600"/>
            </a:spcBef>
            <a:spcAft>
              <a:spcPts val="0"/>
            </a:spcAft>
          </a:pPr>
          <a:r>
            <a:rPr lang="en-GB" sz="1000" i="1" baseline="0">
              <a:solidFill>
                <a:srgbClr val="FF0000"/>
              </a:solidFill>
              <a:effectLst/>
              <a:latin typeface="+mn-lt"/>
              <a:ea typeface="+mn-ea"/>
              <a:cs typeface="+mn-cs"/>
            </a:rPr>
            <a:t>*Formerly known as the Central Med region, the May 2024 report, now titled Northern Europe and Central Med, includes the Liverpool Cruise Port, acquired in April 2024. Additionally, the Kalundborg Cruise Port has been reclassified from the West Med region to this region.</a:t>
          </a:r>
          <a:endParaRPr lang="en-GB" sz="800">
            <a:solidFill>
              <a:srgbClr val="FF0000"/>
            </a:solidFill>
            <a:effectLst/>
          </a:endParaRPr>
        </a:p>
        <a:p>
          <a:pPr rtl="0" eaLnBrk="1" latinLnBrk="0" hangingPunct="1">
            <a:spcBef>
              <a:spcPts val="600"/>
            </a:spcBef>
            <a:spcAft>
              <a:spcPts val="600"/>
            </a:spcAft>
          </a:pPr>
          <a:endParaRPr lang="de-DE" sz="1000" i="1" baseline="0">
            <a:solidFill>
              <a:sysClr val="windowText" lastClr="000000"/>
            </a:solidFill>
            <a:latin typeface="+mn-lt"/>
          </a:endParaRPr>
        </a:p>
        <a:p>
          <a:pPr rtl="0" eaLnBrk="1" latinLnBrk="0" hangingPunct="1">
            <a:spcBef>
              <a:spcPts val="600"/>
            </a:spcBef>
          </a:pPr>
          <a:endParaRPr lang="de-DE" sz="1000" i="1" baseline="0">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32</xdr:col>
      <xdr:colOff>147530</xdr:colOff>
      <xdr:row>0</xdr:row>
      <xdr:rowOff>0</xdr:rowOff>
    </xdr:from>
    <xdr:to>
      <xdr:col>33</xdr:col>
      <xdr:colOff>63499</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2297197" y="0"/>
          <a:ext cx="508635"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0.xml"/><Relationship Id="rId4" Type="http://schemas.microsoft.com/office/2017/10/relationships/threadedComment" Target="../threadedComments/threadedComment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2.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B1" sqref="B1"/>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2">
        <v>45458</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zoomScale="75" zoomScaleNormal="75" workbookViewId="0">
      <selection activeCell="V37" sqref="V37:V50"/>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9"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33</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January</v>
      </c>
      <c r="G9" s="155"/>
      <c r="H9" s="155"/>
      <c r="I9" s="155"/>
      <c r="J9" s="155"/>
      <c r="K9" s="155"/>
      <c r="L9" s="155"/>
      <c r="M9" s="155"/>
      <c r="N9" s="155"/>
      <c r="O9" s="155"/>
      <c r="P9" s="156"/>
      <c r="Q9" s="157" t="str">
        <f>F9</f>
        <v>January</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197</v>
      </c>
      <c r="G13" s="71">
        <v>188</v>
      </c>
      <c r="H13" s="71">
        <v>164</v>
      </c>
      <c r="I13" s="71">
        <v>0</v>
      </c>
      <c r="J13" s="71">
        <v>187</v>
      </c>
      <c r="K13" s="71">
        <v>189</v>
      </c>
      <c r="L13" s="64">
        <f>IFERROR(F13/G13-1,"n/a")</f>
        <v>4.7872340425531901E-2</v>
      </c>
      <c r="M13" s="64">
        <f>IFERROR(F13/H13-1,"n/a")</f>
        <v>0.20121951219512191</v>
      </c>
      <c r="N13" s="64" t="str">
        <f>IFERROR(F13/I13-1,"n/a")</f>
        <v>n/a</v>
      </c>
      <c r="O13" s="64">
        <f>IFERROR(F13/J13-1,"n/a")</f>
        <v>5.3475935828876997E-2</v>
      </c>
      <c r="P13" s="60">
        <f>IFERROR(F13/K13-1,"n/a")</f>
        <v>4.2328042328042326E-2</v>
      </c>
      <c r="Q13" s="68">
        <f>F13</f>
        <v>197</v>
      </c>
      <c r="R13" s="68">
        <f>G13</f>
        <v>188</v>
      </c>
      <c r="S13" s="68">
        <f t="shared" ref="S13:V14" si="0">H13</f>
        <v>164</v>
      </c>
      <c r="T13" s="68">
        <f t="shared" si="0"/>
        <v>0</v>
      </c>
      <c r="U13" s="68">
        <f t="shared" si="0"/>
        <v>187</v>
      </c>
      <c r="V13" s="68">
        <f t="shared" si="0"/>
        <v>189</v>
      </c>
      <c r="W13" s="64">
        <f>IFERROR(Q13/R13-1,"n/a")</f>
        <v>4.7872340425531901E-2</v>
      </c>
      <c r="X13" s="64">
        <f>IFERROR(Q13/S13-1,"n/a")</f>
        <v>0.20121951219512191</v>
      </c>
      <c r="Y13" s="64" t="str">
        <f>IFERROR(Q13/T13-1,"n/a")</f>
        <v>n/a</v>
      </c>
      <c r="Z13" s="64">
        <f>IFERROR(Q13/U13-1,"n/a")</f>
        <v>5.3475935828876997E-2</v>
      </c>
      <c r="AA13" s="60">
        <f>IFERROR(Q13/V13-1,"n/a")</f>
        <v>4.2328042328042326E-2</v>
      </c>
      <c r="AB13" s="68">
        <v>1622</v>
      </c>
      <c r="AC13" s="68">
        <v>1486</v>
      </c>
      <c r="AD13" s="68">
        <v>522</v>
      </c>
      <c r="AE13" s="68">
        <v>551</v>
      </c>
      <c r="AF13" s="136">
        <v>1591</v>
      </c>
      <c r="AG13" s="123"/>
      <c r="AH13" s="123"/>
    </row>
    <row r="14" spans="1:34" s="124" customFormat="1" ht="10.8">
      <c r="A14" s="123"/>
      <c r="B14" s="128"/>
      <c r="C14" s="33"/>
      <c r="D14" s="26" t="s">
        <v>11</v>
      </c>
      <c r="E14" s="32"/>
      <c r="F14" s="71">
        <v>621444</v>
      </c>
      <c r="G14" s="71">
        <v>522949</v>
      </c>
      <c r="H14" s="71">
        <v>195612</v>
      </c>
      <c r="I14" s="71">
        <v>0</v>
      </c>
      <c r="J14" s="71">
        <v>466080</v>
      </c>
      <c r="K14" s="71">
        <v>525262</v>
      </c>
      <c r="L14" s="64">
        <f>IFERROR(F14/G14-1,"n/a")</f>
        <v>0.1883453262172794</v>
      </c>
      <c r="M14" s="64">
        <f>IFERROR(F14/H14-1,"n/a")</f>
        <v>2.1769216612477762</v>
      </c>
      <c r="N14" s="64" t="str">
        <f>IFERROR(F14/I14-1,"n/a")</f>
        <v>n/a</v>
      </c>
      <c r="O14" s="64">
        <f>IFERROR(F14/J14-1,"n/a")</f>
        <v>0.33334191555097847</v>
      </c>
      <c r="P14" s="60">
        <f>IFERROR(F14/K14-1,"n/a")</f>
        <v>0.18311242770274649</v>
      </c>
      <c r="Q14" s="68">
        <f>F14</f>
        <v>621444</v>
      </c>
      <c r="R14" s="68">
        <f>G14</f>
        <v>522949</v>
      </c>
      <c r="S14" s="68">
        <f t="shared" si="0"/>
        <v>195612</v>
      </c>
      <c r="T14" s="68">
        <f t="shared" si="0"/>
        <v>0</v>
      </c>
      <c r="U14" s="68">
        <f t="shared" si="0"/>
        <v>466080</v>
      </c>
      <c r="V14" s="68">
        <f t="shared" si="0"/>
        <v>525262</v>
      </c>
      <c r="W14" s="64">
        <f>IFERROR(Q14/R14-1,"n/a")</f>
        <v>0.1883453262172794</v>
      </c>
      <c r="X14" s="64">
        <f>IFERROR(Q14/S14-1,"n/a")</f>
        <v>2.1769216612477762</v>
      </c>
      <c r="Y14" s="64" t="str">
        <f>IFERROR(Q14/T14-1,"n/a")</f>
        <v>n/a</v>
      </c>
      <c r="Z14" s="64">
        <f>IFERROR(Q14/U14-1,"n/a")</f>
        <v>0.33334191555097847</v>
      </c>
      <c r="AA14" s="60">
        <f>IFERROR(Q14/V14-1,"n/a")</f>
        <v>0.18311242770274649</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11</v>
      </c>
      <c r="G16" s="71">
        <v>5</v>
      </c>
      <c r="H16" s="71">
        <v>3</v>
      </c>
      <c r="I16" s="71">
        <v>2</v>
      </c>
      <c r="J16" s="71">
        <v>5</v>
      </c>
      <c r="K16" s="71">
        <v>5</v>
      </c>
      <c r="L16" s="64">
        <f>IFERROR(F16/G16-1,"n/a")</f>
        <v>1.2000000000000002</v>
      </c>
      <c r="M16" s="64">
        <f>IFERROR(F16/H16-1,"n/a")</f>
        <v>2.6666666666666665</v>
      </c>
      <c r="N16" s="64">
        <f>IFERROR(F16/I16-1,"n/a")</f>
        <v>4.5</v>
      </c>
      <c r="O16" s="64">
        <f>IFERROR(F16/J16-1,"n/a")</f>
        <v>1.2000000000000002</v>
      </c>
      <c r="P16" s="60">
        <f>IFERROR(F16/K16-1,"n/a")</f>
        <v>1.2000000000000002</v>
      </c>
      <c r="Q16" s="68">
        <f>F16</f>
        <v>11</v>
      </c>
      <c r="R16" s="68">
        <f t="shared" ref="R16:V17" si="1">G16</f>
        <v>5</v>
      </c>
      <c r="S16" s="68">
        <f t="shared" si="1"/>
        <v>3</v>
      </c>
      <c r="T16" s="68">
        <f t="shared" si="1"/>
        <v>2</v>
      </c>
      <c r="U16" s="68">
        <f t="shared" si="1"/>
        <v>5</v>
      </c>
      <c r="V16" s="68">
        <f t="shared" si="1"/>
        <v>5</v>
      </c>
      <c r="W16" s="64">
        <f>IFERROR(Q16/R16-1,"n/a")</f>
        <v>1.2000000000000002</v>
      </c>
      <c r="X16" s="64">
        <f>IFERROR(Q16/S16-1,"n/a")</f>
        <v>2.6666666666666665</v>
      </c>
      <c r="Y16" s="64">
        <f>IFERROR(Q16/T16-1,"n/a")</f>
        <v>4.5</v>
      </c>
      <c r="Z16" s="64">
        <f>IFERROR(Q16/U16-1,"n/a")</f>
        <v>1.2000000000000002</v>
      </c>
      <c r="AA16" s="60">
        <f>IFERROR(Q16/V16-1,"n/a")</f>
        <v>1.2000000000000002</v>
      </c>
      <c r="AB16" s="68">
        <v>575</v>
      </c>
      <c r="AC16" s="68">
        <v>572</v>
      </c>
      <c r="AD16" s="68">
        <v>202</v>
      </c>
      <c r="AE16" s="68">
        <v>54</v>
      </c>
      <c r="AF16" s="136">
        <v>586</v>
      </c>
      <c r="AG16" s="123"/>
      <c r="AH16" s="123"/>
    </row>
    <row r="17" spans="1:34" s="124" customFormat="1" ht="10.8">
      <c r="A17" s="123"/>
      <c r="B17" s="128"/>
      <c r="C17" s="33"/>
      <c r="D17" s="26" t="s">
        <v>11</v>
      </c>
      <c r="E17" s="32"/>
      <c r="F17" s="71">
        <v>43434</v>
      </c>
      <c r="G17" s="71">
        <v>15799</v>
      </c>
      <c r="H17" s="71">
        <v>1702</v>
      </c>
      <c r="I17" s="71">
        <v>1288</v>
      </c>
      <c r="J17" s="71">
        <v>23141</v>
      </c>
      <c r="K17" s="71">
        <v>20627</v>
      </c>
      <c r="L17" s="64">
        <f>IFERROR(F17/G17-1,"n/a")</f>
        <v>1.7491613393252736</v>
      </c>
      <c r="M17" s="64">
        <f>IFERROR(F17/H17-1,"n/a")</f>
        <v>24.519388954171564</v>
      </c>
      <c r="N17" s="64">
        <f>IFERROR(F17/I17-1,"n/a")</f>
        <v>32.722049689440993</v>
      </c>
      <c r="O17" s="64">
        <f>IFERROR(F17/J17-1,"n/a")</f>
        <v>0.87692839548852675</v>
      </c>
      <c r="P17" s="60">
        <f>IFERROR(F17/K17-1,"n/a")</f>
        <v>1.1056867212876327</v>
      </c>
      <c r="Q17" s="68">
        <f>F17</f>
        <v>43434</v>
      </c>
      <c r="R17" s="68">
        <f t="shared" si="1"/>
        <v>15799</v>
      </c>
      <c r="S17" s="68">
        <f t="shared" si="1"/>
        <v>1702</v>
      </c>
      <c r="T17" s="68">
        <f t="shared" si="1"/>
        <v>1288</v>
      </c>
      <c r="U17" s="68">
        <f t="shared" si="1"/>
        <v>23141</v>
      </c>
      <c r="V17" s="68">
        <f t="shared" si="1"/>
        <v>20627</v>
      </c>
      <c r="W17" s="64">
        <f>IFERROR(Q17/R17-1,"n/a")</f>
        <v>1.7491613393252736</v>
      </c>
      <c r="X17" s="64">
        <f>IFERROR(Q17/S17-1,"n/a")</f>
        <v>24.519388954171564</v>
      </c>
      <c r="Y17" s="64">
        <f>IFERROR(Q17/T17-1,"n/a")</f>
        <v>32.722049689440993</v>
      </c>
      <c r="Z17" s="64">
        <f>IFERROR(Q17/U17-1,"n/a")</f>
        <v>0.87692839548852675</v>
      </c>
      <c r="AA17" s="60">
        <f>IFERROR(Q17/V17-1,"n/a")</f>
        <v>1.1056867212876327</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2</v>
      </c>
      <c r="G19" s="71">
        <v>4</v>
      </c>
      <c r="H19" s="71">
        <v>3</v>
      </c>
      <c r="I19" s="71">
        <v>0</v>
      </c>
      <c r="J19" s="71">
        <v>1</v>
      </c>
      <c r="K19" s="71">
        <v>0</v>
      </c>
      <c r="L19" s="64">
        <f>IFERROR(F19/G19-1,"n/a")</f>
        <v>-0.5</v>
      </c>
      <c r="M19" s="64">
        <f>IFERROR(F19/H19-1,"n/a")</f>
        <v>-0.33333333333333337</v>
      </c>
      <c r="N19" s="64" t="str">
        <f>IFERROR(F19/I19-1,"n/a")</f>
        <v>n/a</v>
      </c>
      <c r="O19" s="64">
        <f>IFERROR(F19/J19-1,"n/a")</f>
        <v>1</v>
      </c>
      <c r="P19" s="60" t="str">
        <f>IFERROR(F19/K19-1,"n/a")</f>
        <v>n/a</v>
      </c>
      <c r="Q19" s="68">
        <f>F19</f>
        <v>2</v>
      </c>
      <c r="R19" s="68">
        <f>G19</f>
        <v>4</v>
      </c>
      <c r="S19" s="68">
        <f t="shared" ref="S19:V20" si="2">H19</f>
        <v>3</v>
      </c>
      <c r="T19" s="68">
        <f t="shared" si="2"/>
        <v>0</v>
      </c>
      <c r="U19" s="68">
        <f t="shared" si="2"/>
        <v>1</v>
      </c>
      <c r="V19" s="68">
        <f t="shared" si="2"/>
        <v>0</v>
      </c>
      <c r="W19" s="64">
        <f>IFERROR(Q19/R19-1,"n/a")</f>
        <v>-0.5</v>
      </c>
      <c r="X19" s="64">
        <f>IFERROR(Q19/S19-1,"n/a")</f>
        <v>-0.33333333333333337</v>
      </c>
      <c r="Y19" s="64" t="str">
        <f>IFERROR(Q19/T19-1,"n/a")</f>
        <v>n/a</v>
      </c>
      <c r="Z19" s="64">
        <f>IFERROR(Q19/U19-1,"n/a")</f>
        <v>1</v>
      </c>
      <c r="AA19" s="60" t="str">
        <f>IFERROR(Q19/V19-1,"n/a")</f>
        <v>n/a</v>
      </c>
      <c r="AB19" s="68">
        <v>708</v>
      </c>
      <c r="AC19" s="68">
        <v>658</v>
      </c>
      <c r="AD19" s="68">
        <v>47</v>
      </c>
      <c r="AE19" s="68">
        <v>9</v>
      </c>
      <c r="AF19" s="136">
        <v>290</v>
      </c>
      <c r="AG19" s="123"/>
      <c r="AH19" s="123"/>
    </row>
    <row r="20" spans="1:34" s="124" customFormat="1" ht="10.8">
      <c r="A20" s="123"/>
      <c r="B20" s="128"/>
      <c r="C20" s="33"/>
      <c r="D20" s="26" t="s">
        <v>11</v>
      </c>
      <c r="E20" s="32"/>
      <c r="F20" s="71">
        <v>2840</v>
      </c>
      <c r="G20" s="71">
        <v>3860</v>
      </c>
      <c r="H20" s="71">
        <v>814</v>
      </c>
      <c r="I20" s="71">
        <v>0</v>
      </c>
      <c r="J20" s="71">
        <v>823</v>
      </c>
      <c r="K20" s="71">
        <v>440</v>
      </c>
      <c r="L20" s="64">
        <f>IFERROR(F20/G20-1,"n/a")</f>
        <v>-0.26424870466321249</v>
      </c>
      <c r="M20" s="64">
        <f>IFERROR(F20/H20-1,"n/a")</f>
        <v>2.4889434889434892</v>
      </c>
      <c r="N20" s="64" t="str">
        <f>IFERROR(F20/I20-1,"n/a")</f>
        <v>n/a</v>
      </c>
      <c r="O20" s="64">
        <f>IFERROR(F20/J20-1,"n/a")</f>
        <v>2.4507897934386391</v>
      </c>
      <c r="P20" s="60">
        <f>IFERROR(F20/K20-1,"n/a")</f>
        <v>5.4545454545454541</v>
      </c>
      <c r="Q20" s="68">
        <f>F20</f>
        <v>2840</v>
      </c>
      <c r="R20" s="68">
        <f>G20</f>
        <v>3860</v>
      </c>
      <c r="S20" s="68">
        <f t="shared" si="2"/>
        <v>814</v>
      </c>
      <c r="T20" s="68">
        <f t="shared" si="2"/>
        <v>0</v>
      </c>
      <c r="U20" s="68">
        <f t="shared" si="2"/>
        <v>823</v>
      </c>
      <c r="V20" s="68">
        <f t="shared" si="2"/>
        <v>440</v>
      </c>
      <c r="W20" s="64">
        <f>IFERROR(Q20/R20-1,"n/a")</f>
        <v>-0.26424870466321249</v>
      </c>
      <c r="X20" s="64">
        <f>IFERROR(Q20/S20-1,"n/a")</f>
        <v>2.4889434889434892</v>
      </c>
      <c r="Y20" s="64" t="str">
        <f>IFERROR(Q20/T20-1,"n/a")</f>
        <v>n/a</v>
      </c>
      <c r="Z20" s="64">
        <f>IFERROR(Q20/U20-1,"n/a")</f>
        <v>2.4507897934386391</v>
      </c>
      <c r="AA20" s="60">
        <f>IFERROR(Q20/V20-1,"n/a")</f>
        <v>5.4545454545454541</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94</v>
      </c>
      <c r="G22" s="71">
        <v>106</v>
      </c>
      <c r="H22" s="71">
        <v>16</v>
      </c>
      <c r="I22" s="71">
        <v>0</v>
      </c>
      <c r="J22" s="71">
        <v>19</v>
      </c>
      <c r="K22" s="71">
        <v>24</v>
      </c>
      <c r="L22" s="64">
        <f>IFERROR(F22/G22-1,"n/a")</f>
        <v>-0.1132075471698113</v>
      </c>
      <c r="M22" s="64">
        <f>IFERROR(F22/H22-1,"n/a")</f>
        <v>4.875</v>
      </c>
      <c r="N22" s="64" t="str">
        <f>IFERROR(F22/I22-1,"n/a")</f>
        <v>n/a</v>
      </c>
      <c r="O22" s="64">
        <f>IFERROR(F22/J22-1,"n/a")</f>
        <v>3.9473684210526319</v>
      </c>
      <c r="P22" s="60">
        <f>IFERROR(F22/K22-1,"n/a")</f>
        <v>2.9166666666666665</v>
      </c>
      <c r="Q22" s="68">
        <f>F22</f>
        <v>94</v>
      </c>
      <c r="R22" s="68">
        <f>G22</f>
        <v>106</v>
      </c>
      <c r="S22" s="68">
        <f t="shared" ref="S22:V23" si="3">H22</f>
        <v>16</v>
      </c>
      <c r="T22" s="68">
        <f t="shared" si="3"/>
        <v>0</v>
      </c>
      <c r="U22" s="68">
        <f t="shared" si="3"/>
        <v>19</v>
      </c>
      <c r="V22" s="68">
        <f t="shared" si="3"/>
        <v>24</v>
      </c>
      <c r="W22" s="64">
        <f>IFERROR(Q22/R22-1,"n/a")</f>
        <v>-0.1132075471698113</v>
      </c>
      <c r="X22" s="64">
        <f>IFERROR(Q22/S22-1,"n/a")</f>
        <v>4.875</v>
      </c>
      <c r="Y22" s="64" t="str">
        <f>IFERROR(Q22/T22-1,"n/a")</f>
        <v>n/a</v>
      </c>
      <c r="Z22" s="64">
        <f>IFERROR(Q22/U22-1,"n/a")</f>
        <v>3.9473684210526319</v>
      </c>
      <c r="AA22" s="60">
        <f>IFERROR(Q22/V22-1,"n/a")</f>
        <v>2.9166666666666665</v>
      </c>
      <c r="AB22" s="68">
        <v>1500</v>
      </c>
      <c r="AC22" s="68">
        <v>895</v>
      </c>
      <c r="AD22" s="68">
        <v>283</v>
      </c>
      <c r="AE22" s="68">
        <v>43</v>
      </c>
      <c r="AF22" s="136">
        <v>827</v>
      </c>
      <c r="AG22" s="123"/>
      <c r="AH22" s="123"/>
    </row>
    <row r="23" spans="1:34" s="124" customFormat="1" ht="10.8">
      <c r="A23" s="123"/>
      <c r="B23" s="128"/>
      <c r="C23" s="33"/>
      <c r="D23" s="26" t="s">
        <v>11</v>
      </c>
      <c r="E23" s="32"/>
      <c r="F23" s="71">
        <v>307845</v>
      </c>
      <c r="G23" s="71">
        <v>290797</v>
      </c>
      <c r="H23" s="71">
        <v>21828</v>
      </c>
      <c r="I23" s="71">
        <v>0</v>
      </c>
      <c r="J23" s="71">
        <v>64994</v>
      </c>
      <c r="K23" s="71">
        <v>74523</v>
      </c>
      <c r="L23" s="64">
        <f>IFERROR(F23/G23-1,"n/a")</f>
        <v>5.8625088979597395E-2</v>
      </c>
      <c r="M23" s="64">
        <f>IFERROR(F23/H23-1,"n/a")</f>
        <v>13.103216052776251</v>
      </c>
      <c r="N23" s="64" t="str">
        <f>IFERROR(F23/I23-1,"n/a")</f>
        <v>n/a</v>
      </c>
      <c r="O23" s="64">
        <f>IFERROR(F23/J23-1,"n/a")</f>
        <v>3.7365141397667481</v>
      </c>
      <c r="P23" s="60">
        <f>IFERROR(F23/K23-1,"n/a")</f>
        <v>3.1308723481341332</v>
      </c>
      <c r="Q23" s="68">
        <f>F23</f>
        <v>307845</v>
      </c>
      <c r="R23" s="68">
        <f>G23</f>
        <v>290797</v>
      </c>
      <c r="S23" s="68">
        <f t="shared" si="3"/>
        <v>21828</v>
      </c>
      <c r="T23" s="68">
        <f t="shared" si="3"/>
        <v>0</v>
      </c>
      <c r="U23" s="68">
        <f t="shared" si="3"/>
        <v>64994</v>
      </c>
      <c r="V23" s="68">
        <f t="shared" si="3"/>
        <v>74523</v>
      </c>
      <c r="W23" s="64">
        <f>IFERROR(Q23/R23-1,"n/a")</f>
        <v>5.8625088979597395E-2</v>
      </c>
      <c r="X23" s="64">
        <f>IFERROR(Q23/S23-1,"n/a")</f>
        <v>13.103216052776251</v>
      </c>
      <c r="Y23" s="64" t="str">
        <f>IFERROR(Q23/T23-1,"n/a")</f>
        <v>n/a</v>
      </c>
      <c r="Z23" s="64">
        <f>IFERROR(Q23/U23-1,"n/a")</f>
        <v>3.7365141397667481</v>
      </c>
      <c r="AA23" s="60">
        <f>IFERROR(Q23/V23-1,"n/a")</f>
        <v>3.1308723481341332</v>
      </c>
      <c r="AB23" s="68">
        <v>4459166</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F25</f>
        <v>0</v>
      </c>
      <c r="R25" s="68">
        <f>G25</f>
        <v>0</v>
      </c>
      <c r="S25" s="68">
        <f t="shared" ref="S25:V26" si="4">H25</f>
        <v>0</v>
      </c>
      <c r="T25" s="68">
        <f t="shared" si="4"/>
        <v>0</v>
      </c>
      <c r="U25" s="68">
        <f t="shared" si="4"/>
        <v>0</v>
      </c>
      <c r="V25" s="68">
        <f t="shared" si="4"/>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F26</f>
        <v>0</v>
      </c>
      <c r="R26" s="68">
        <f>G26</f>
        <v>0</v>
      </c>
      <c r="S26" s="68">
        <f t="shared" si="4"/>
        <v>0</v>
      </c>
      <c r="T26" s="68">
        <f t="shared" si="4"/>
        <v>0</v>
      </c>
      <c r="U26" s="68">
        <f t="shared" si="4"/>
        <v>0</v>
      </c>
      <c r="V26" s="68">
        <f t="shared" si="4"/>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5">F13+F16+F19+F22+F25</f>
        <v>304</v>
      </c>
      <c r="G27" s="75">
        <f t="shared" si="5"/>
        <v>303</v>
      </c>
      <c r="H27" s="75">
        <f t="shared" si="5"/>
        <v>186</v>
      </c>
      <c r="I27" s="75">
        <f t="shared" si="5"/>
        <v>2</v>
      </c>
      <c r="J27" s="75">
        <f t="shared" si="5"/>
        <v>212</v>
      </c>
      <c r="K27" s="75">
        <f t="shared" si="5"/>
        <v>218</v>
      </c>
      <c r="L27" s="66">
        <f>IFERROR(F27/G27-1,"n/a")</f>
        <v>3.3003300330032292E-3</v>
      </c>
      <c r="M27" s="66">
        <f>IFERROR(F27/H27-1,"n/a")</f>
        <v>0.63440860215053774</v>
      </c>
      <c r="N27" s="66">
        <f>IFERROR(F27/I27-1,"n/a")</f>
        <v>151</v>
      </c>
      <c r="O27" s="66">
        <f>IFERROR(F27/J27-1,"n/a")</f>
        <v>0.4339622641509433</v>
      </c>
      <c r="P27" s="62">
        <f>IFERROR(F27/K27-1,"n/a")</f>
        <v>0.39449541284403677</v>
      </c>
      <c r="Q27" s="75">
        <f t="shared" ref="Q27:V28" si="6">Q13+Q16+Q19+Q22+Q25</f>
        <v>304</v>
      </c>
      <c r="R27" s="75">
        <f t="shared" si="6"/>
        <v>303</v>
      </c>
      <c r="S27" s="75">
        <f t="shared" si="6"/>
        <v>186</v>
      </c>
      <c r="T27" s="75">
        <f t="shared" si="6"/>
        <v>2</v>
      </c>
      <c r="U27" s="75">
        <f t="shared" si="6"/>
        <v>212</v>
      </c>
      <c r="V27" s="75">
        <f t="shared" si="6"/>
        <v>218</v>
      </c>
      <c r="W27" s="66">
        <f>IFERROR(Q27/R27-1,"n/a")</f>
        <v>3.3003300330032292E-3</v>
      </c>
      <c r="X27" s="66">
        <f>IFERROR(Q27/S27-1,"n/a")</f>
        <v>0.63440860215053774</v>
      </c>
      <c r="Y27" s="66">
        <f>IFERROR(Q27/T27-1,"n/a")</f>
        <v>151</v>
      </c>
      <c r="Z27" s="66">
        <f>IFERROR(Q27/U27-1,"n/a")</f>
        <v>0.4339622641509433</v>
      </c>
      <c r="AA27" s="62">
        <f>IFERROR(Q27/V27-1,"n/a")</f>
        <v>0.39449541284403677</v>
      </c>
      <c r="AB27" s="75">
        <f>AB13+AB16+AB19+AB22+AB25</f>
        <v>4426</v>
      </c>
      <c r="AC27" s="75">
        <f>AC13+AC16+AC19+AC22+AC25</f>
        <v>3620</v>
      </c>
      <c r="AD27" s="46">
        <f t="shared" ref="AD27:AF28" si="7">AD13+AD16+AD19+AD22+AD25</f>
        <v>1054</v>
      </c>
      <c r="AE27" s="46">
        <f t="shared" si="7"/>
        <v>657</v>
      </c>
      <c r="AF27" s="80">
        <f t="shared" si="7"/>
        <v>3310</v>
      </c>
      <c r="AG27" s="123"/>
      <c r="AH27" s="123"/>
    </row>
    <row r="28" spans="1:34" s="124" customFormat="1" ht="12" thickTop="1" thickBot="1">
      <c r="A28" s="123"/>
      <c r="B28" s="128"/>
      <c r="C28" s="38" t="s">
        <v>13</v>
      </c>
      <c r="D28" s="39"/>
      <c r="E28" s="40"/>
      <c r="F28" s="76">
        <f t="shared" si="5"/>
        <v>975563</v>
      </c>
      <c r="G28" s="76">
        <f t="shared" si="5"/>
        <v>833405</v>
      </c>
      <c r="H28" s="76">
        <f t="shared" si="5"/>
        <v>219956</v>
      </c>
      <c r="I28" s="76">
        <f t="shared" si="5"/>
        <v>1288</v>
      </c>
      <c r="J28" s="76">
        <f t="shared" si="5"/>
        <v>555038</v>
      </c>
      <c r="K28" s="76">
        <f t="shared" si="5"/>
        <v>620852</v>
      </c>
      <c r="L28" s="67">
        <f>IFERROR(F28/G28-1,"n/a")</f>
        <v>0.17057493055597228</v>
      </c>
      <c r="M28" s="67">
        <f>IFERROR(F28/H28-1,"n/a")</f>
        <v>3.4352643255923914</v>
      </c>
      <c r="N28" s="67">
        <f>IFERROR(F28/I28-1,"n/a")</f>
        <v>756.4246894409938</v>
      </c>
      <c r="O28" s="67">
        <f>IFERROR(F28/J28-1,"n/a")</f>
        <v>0.75765082751090906</v>
      </c>
      <c r="P28" s="63">
        <f>IFERROR(F28/K28-1,"n/a")</f>
        <v>0.57132939895498436</v>
      </c>
      <c r="Q28" s="76">
        <f t="shared" si="6"/>
        <v>975563</v>
      </c>
      <c r="R28" s="76">
        <f t="shared" si="6"/>
        <v>833405</v>
      </c>
      <c r="S28" s="76">
        <f t="shared" si="6"/>
        <v>219956</v>
      </c>
      <c r="T28" s="76">
        <f t="shared" si="6"/>
        <v>1288</v>
      </c>
      <c r="U28" s="76">
        <f t="shared" si="6"/>
        <v>555038</v>
      </c>
      <c r="V28" s="76">
        <f t="shared" si="6"/>
        <v>620852</v>
      </c>
      <c r="W28" s="67">
        <f>IFERROR(Q28/R28-1,"n/a")</f>
        <v>0.17057493055597228</v>
      </c>
      <c r="X28" s="67">
        <f>IFERROR(Q28/S28-1,"n/a")</f>
        <v>3.4352643255923914</v>
      </c>
      <c r="Y28" s="67">
        <f>IFERROR(Q28/T28-1,"n/a")</f>
        <v>756.4246894409938</v>
      </c>
      <c r="Z28" s="67">
        <f>IFERROR(Q28/U28-1,"n/a")</f>
        <v>0.75765082751090906</v>
      </c>
      <c r="AA28" s="63">
        <f>IFERROR(Q28/V28-1,"n/a")</f>
        <v>0.57132939895498436</v>
      </c>
      <c r="AB28" s="76">
        <f>AB14+AB17+AB20+AB23+AB26</f>
        <v>12668540</v>
      </c>
      <c r="AC28" s="76">
        <f>AC14+AC17+AC20+AC23+AC26</f>
        <v>7626669</v>
      </c>
      <c r="AD28" s="47">
        <f t="shared" si="7"/>
        <v>1552483</v>
      </c>
      <c r="AE28" s="47">
        <f t="shared" si="7"/>
        <v>1314158</v>
      </c>
      <c r="AF28" s="81">
        <f t="shared" si="7"/>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January</v>
      </c>
      <c r="G33" s="158"/>
      <c r="H33" s="158"/>
      <c r="I33" s="158"/>
      <c r="J33" s="158"/>
      <c r="K33" s="158"/>
      <c r="L33" s="158"/>
      <c r="M33" s="158"/>
      <c r="N33" s="158"/>
      <c r="O33" s="158"/>
      <c r="P33" s="159"/>
      <c r="Q33" s="161" t="str">
        <f>"April to "&amp;D4&amp;" (YTD)"</f>
        <v>April to January (YTD)</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8">F13</f>
        <v>197</v>
      </c>
      <c r="G37" s="74">
        <f t="shared" si="8"/>
        <v>188</v>
      </c>
      <c r="H37" s="74">
        <f t="shared" si="8"/>
        <v>164</v>
      </c>
      <c r="I37" s="74">
        <f t="shared" si="8"/>
        <v>0</v>
      </c>
      <c r="J37" s="74">
        <f t="shared" si="8"/>
        <v>187</v>
      </c>
      <c r="K37" s="74">
        <f t="shared" si="8"/>
        <v>189</v>
      </c>
      <c r="L37" s="64">
        <f>IFERROR(F37/G37-1,"n/a")</f>
        <v>4.7872340425531901E-2</v>
      </c>
      <c r="M37" s="64">
        <f>IFERROR(F37/H37-1,"n/a")</f>
        <v>0.20121951219512191</v>
      </c>
      <c r="N37" s="64" t="str">
        <f>IFERROR(F37/I37-1,"n/a")</f>
        <v>n/a</v>
      </c>
      <c r="O37" s="64">
        <f>IFERROR(F37/J37-1,"n/a")</f>
        <v>5.3475935828876997E-2</v>
      </c>
      <c r="P37" s="60">
        <f>IFERROR(F37/K37-1,"n/a")</f>
        <v>4.2328042328042326E-2</v>
      </c>
      <c r="Q37" s="64"/>
      <c r="R37" s="74">
        <f>'Dec-23'!O37+'Jan-24'!F37</f>
        <v>1297</v>
      </c>
      <c r="S37" s="74">
        <f>'Dec-23'!P37+'Jan-24'!G37</f>
        <v>1144</v>
      </c>
      <c r="T37" s="74">
        <f>'Dec-23'!Q37+'Jan-24'!H37</f>
        <v>679</v>
      </c>
      <c r="U37" s="74">
        <f>'Dec-23'!R37+'Jan-24'!I37</f>
        <v>42</v>
      </c>
      <c r="V37" s="74">
        <f>'Dec-23'!S37+'Jan-24'!J37</f>
        <v>1255</v>
      </c>
      <c r="W37" s="64"/>
      <c r="X37" s="120">
        <f>IFERROR(R37/S37-1,"n/a")</f>
        <v>0.13374125874125875</v>
      </c>
      <c r="Y37" s="120">
        <f>IFERROR(R37/T37-1,"n/a")</f>
        <v>0.9101620029455082</v>
      </c>
      <c r="Z37" s="120">
        <f>IFERROR(R37/U37-1,"n/a")</f>
        <v>29.88095238095238</v>
      </c>
      <c r="AA37" s="121">
        <f>IFERROR(R37/V37-1,"n/a")</f>
        <v>3.3466135458167345E-2</v>
      </c>
      <c r="AB37" s="150"/>
      <c r="AC37" s="89">
        <v>1486</v>
      </c>
      <c r="AD37" s="89">
        <v>1052</v>
      </c>
      <c r="AE37" s="70">
        <v>551</v>
      </c>
      <c r="AF37" s="78">
        <v>1584</v>
      </c>
      <c r="AH37" s="123"/>
    </row>
    <row r="38" spans="1:34" s="124" customFormat="1" ht="10.199999999999999">
      <c r="A38" s="123"/>
      <c r="B38" s="123"/>
      <c r="C38" s="33"/>
      <c r="D38" s="26" t="s">
        <v>11</v>
      </c>
      <c r="E38" s="32"/>
      <c r="F38" s="74">
        <f t="shared" si="8"/>
        <v>621444</v>
      </c>
      <c r="G38" s="74">
        <f t="shared" si="8"/>
        <v>522949</v>
      </c>
      <c r="H38" s="74">
        <f t="shared" si="8"/>
        <v>195612</v>
      </c>
      <c r="I38" s="74">
        <f t="shared" si="8"/>
        <v>0</v>
      </c>
      <c r="J38" s="74">
        <f t="shared" si="8"/>
        <v>466080</v>
      </c>
      <c r="K38" s="74">
        <f t="shared" si="8"/>
        <v>525262</v>
      </c>
      <c r="L38" s="64">
        <f>IFERROR(F38/G38-1,"n/a")</f>
        <v>0.1883453262172794</v>
      </c>
      <c r="M38" s="64">
        <f>IFERROR(F38/H38-1,"n/a")</f>
        <v>2.1769216612477762</v>
      </c>
      <c r="N38" s="64" t="str">
        <f>IFERROR(F38/I38-1,"n/a")</f>
        <v>n/a</v>
      </c>
      <c r="O38" s="64">
        <f>IFERROR(F38/J38-1,"n/a")</f>
        <v>0.33334191555097847</v>
      </c>
      <c r="P38" s="60">
        <f>IFERROR(F38/K38-1,"n/a")</f>
        <v>0.18311242770274649</v>
      </c>
      <c r="Q38" s="64"/>
      <c r="R38" s="74">
        <f>'Dec-23'!O38+'Jan-24'!F38</f>
        <v>4315797</v>
      </c>
      <c r="S38" s="74">
        <f>'Dec-23'!P38+'Jan-24'!G38</f>
        <v>3355704</v>
      </c>
      <c r="T38" s="74">
        <f>'Dec-23'!Q38+'Jan-24'!H38</f>
        <v>958813</v>
      </c>
      <c r="U38" s="74">
        <f>'Dec-23'!R38+'Jan-24'!I38</f>
        <v>0</v>
      </c>
      <c r="V38" s="74">
        <f>'Dec-23'!S38+'Jan-24'!J38</f>
        <v>3586052</v>
      </c>
      <c r="W38" s="64"/>
      <c r="X38" s="120">
        <f>IFERROR(R38/S38-1,"n/a")</f>
        <v>0.28610777351041694</v>
      </c>
      <c r="Y38" s="120">
        <f>IFERROR(R38/T38-1,"n/a")</f>
        <v>3.5011874056776451</v>
      </c>
      <c r="Z38" s="120" t="str">
        <f>IFERROR(R38/U38-1,"n/a")</f>
        <v>n/a</v>
      </c>
      <c r="AA38" s="121">
        <f>IFERROR(R38/V38-1,"n/a")</f>
        <v>0.20349537597335443</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199999999999999">
      <c r="A40" s="123"/>
      <c r="B40" s="123"/>
      <c r="C40" s="33"/>
      <c r="D40" s="26" t="s">
        <v>5</v>
      </c>
      <c r="E40" s="32"/>
      <c r="F40" s="74">
        <f t="shared" ref="F40:K41" si="9">F16</f>
        <v>11</v>
      </c>
      <c r="G40" s="74">
        <f t="shared" si="9"/>
        <v>5</v>
      </c>
      <c r="H40" s="74">
        <f t="shared" si="9"/>
        <v>3</v>
      </c>
      <c r="I40" s="74">
        <f t="shared" si="9"/>
        <v>2</v>
      </c>
      <c r="J40" s="74">
        <f t="shared" si="9"/>
        <v>5</v>
      </c>
      <c r="K40" s="74">
        <f t="shared" si="9"/>
        <v>5</v>
      </c>
      <c r="L40" s="64">
        <f>IFERROR(F40/G40-1,"n/a")</f>
        <v>1.2000000000000002</v>
      </c>
      <c r="M40" s="64">
        <f>IFERROR(F40/H40-1,"n/a")</f>
        <v>2.6666666666666665</v>
      </c>
      <c r="N40" s="64">
        <f>IFERROR(F40/I40-1,"n/a")</f>
        <v>4.5</v>
      </c>
      <c r="O40" s="64">
        <f>IFERROR(F40/J40-1,"n/a")</f>
        <v>1.2000000000000002</v>
      </c>
      <c r="P40" s="60">
        <f>IFERROR(F40/K40-1,"n/a")</f>
        <v>1.2000000000000002</v>
      </c>
      <c r="Q40" s="64"/>
      <c r="R40" s="74">
        <f>'Dec-23'!O40+'Jan-24'!F40</f>
        <v>557</v>
      </c>
      <c r="S40" s="74">
        <f>'Dec-23'!P40+'Jan-24'!G40</f>
        <v>541</v>
      </c>
      <c r="T40" s="74">
        <f>'Dec-23'!Q40+'Jan-24'!H40</f>
        <v>195</v>
      </c>
      <c r="U40" s="74">
        <f>'Dec-23'!R40+'Jan-24'!I40</f>
        <v>46</v>
      </c>
      <c r="V40" s="74">
        <f>'Dec-23'!S40+'Jan-24'!J40</f>
        <v>575</v>
      </c>
      <c r="W40" s="64"/>
      <c r="X40" s="120">
        <f>IFERROR(R40/S40-1,"n/a")</f>
        <v>2.9574861367837268E-2</v>
      </c>
      <c r="Y40" s="120">
        <f>IFERROR(R40/T40-1,"n/a")</f>
        <v>1.8564102564102565</v>
      </c>
      <c r="Z40" s="120">
        <f>IFERROR(R40/U40-1,"n/a")</f>
        <v>11.108695652173912</v>
      </c>
      <c r="AA40" s="121">
        <f>IFERROR(R40/V40-1,"n/a")</f>
        <v>-3.1304347826086931E-2</v>
      </c>
      <c r="AB40" s="150"/>
      <c r="AC40" s="89">
        <v>563</v>
      </c>
      <c r="AD40" s="89">
        <v>226</v>
      </c>
      <c r="AE40" s="70">
        <v>66</v>
      </c>
      <c r="AF40" s="78">
        <v>573</v>
      </c>
      <c r="AH40" s="123"/>
    </row>
    <row r="41" spans="1:34" s="124" customFormat="1" ht="10.199999999999999">
      <c r="A41" s="123"/>
      <c r="B41" s="123"/>
      <c r="C41" s="33"/>
      <c r="D41" s="26" t="s">
        <v>11</v>
      </c>
      <c r="E41" s="32"/>
      <c r="F41" s="74">
        <f t="shared" si="9"/>
        <v>43434</v>
      </c>
      <c r="G41" s="74">
        <f t="shared" si="9"/>
        <v>15799</v>
      </c>
      <c r="H41" s="74">
        <f t="shared" si="9"/>
        <v>1702</v>
      </c>
      <c r="I41" s="74">
        <f t="shared" si="9"/>
        <v>1288</v>
      </c>
      <c r="J41" s="74">
        <f t="shared" si="9"/>
        <v>23141</v>
      </c>
      <c r="K41" s="74">
        <f t="shared" si="9"/>
        <v>20627</v>
      </c>
      <c r="L41" s="64">
        <f>IFERROR(F41/G41-1,"n/a")</f>
        <v>1.7491613393252736</v>
      </c>
      <c r="M41" s="64">
        <f>IFERROR(F41/H41-1,"n/a")</f>
        <v>24.519388954171564</v>
      </c>
      <c r="N41" s="64">
        <f>IFERROR(F41/I41-1,"n/a")</f>
        <v>32.722049689440993</v>
      </c>
      <c r="O41" s="64">
        <f>IFERROR(F41/J41-1,"n/a")</f>
        <v>0.87692839548852675</v>
      </c>
      <c r="P41" s="60">
        <f>IFERROR(F41/K41-1,"n/a")</f>
        <v>1.1056867212876327</v>
      </c>
      <c r="Q41" s="64"/>
      <c r="R41" s="74">
        <f>'Dec-23'!O41+'Jan-24'!F41</f>
        <v>1621064</v>
      </c>
      <c r="S41" s="74">
        <f>'Dec-23'!P41+'Jan-24'!G41</f>
        <v>945254</v>
      </c>
      <c r="T41" s="74">
        <f>'Dec-23'!Q41+'Jan-24'!H41</f>
        <v>294134</v>
      </c>
      <c r="U41" s="74">
        <f>'Dec-23'!R41+'Jan-24'!I41</f>
        <v>30850</v>
      </c>
      <c r="V41" s="74">
        <f>'Dec-23'!S41+'Jan-24'!J41</f>
        <v>1341300</v>
      </c>
      <c r="W41" s="64"/>
      <c r="X41" s="120">
        <f>IFERROR(R41/S41-1,"n/a")</f>
        <v>0.71495069050223536</v>
      </c>
      <c r="Y41" s="120">
        <f>IFERROR(R41/T41-1,"n/a")</f>
        <v>4.5113111710988871</v>
      </c>
      <c r="Z41" s="120">
        <f>IFERROR(R41/U41-1,"n/a")</f>
        <v>51.546645056726092</v>
      </c>
      <c r="AA41" s="121">
        <f>IFERROR(R41/V41-1,"n/a")</f>
        <v>0.20857675389547459</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10">F19</f>
        <v>2</v>
      </c>
      <c r="G43" s="74">
        <f t="shared" si="10"/>
        <v>4</v>
      </c>
      <c r="H43" s="74">
        <f t="shared" si="10"/>
        <v>3</v>
      </c>
      <c r="I43" s="74">
        <f t="shared" si="10"/>
        <v>0</v>
      </c>
      <c r="J43" s="74">
        <f t="shared" si="10"/>
        <v>1</v>
      </c>
      <c r="K43" s="74">
        <f t="shared" si="10"/>
        <v>0</v>
      </c>
      <c r="L43" s="64">
        <f>IFERROR(F43/G43-1,"n/a")</f>
        <v>-0.5</v>
      </c>
      <c r="M43" s="64">
        <f>IFERROR(F43/H43-1,"n/a")</f>
        <v>-0.33333333333333337</v>
      </c>
      <c r="N43" s="64" t="str">
        <f>IFERROR(F43/I43-1,"n/a")</f>
        <v>n/a</v>
      </c>
      <c r="O43" s="64">
        <f>IFERROR(F43/J43-1,"n/a")</f>
        <v>1</v>
      </c>
      <c r="P43" s="60" t="str">
        <f>IFERROR(F43/K43-1,"n/a")</f>
        <v>n/a</v>
      </c>
      <c r="Q43" s="64"/>
      <c r="R43" s="74">
        <f>'Dec-23'!O43+'Jan-24'!F43</f>
        <v>687</v>
      </c>
      <c r="S43" s="74">
        <f>'Dec-23'!P43+'Jan-24'!G43</f>
        <v>650</v>
      </c>
      <c r="T43" s="74">
        <f>'Dec-23'!Q43+'Jan-24'!H43</f>
        <v>50</v>
      </c>
      <c r="U43" s="74">
        <f>'Dec-23'!R43+'Jan-24'!I43</f>
        <v>7</v>
      </c>
      <c r="V43" s="74">
        <f>'Dec-23'!S43+'Jan-24'!J43</f>
        <v>285</v>
      </c>
      <c r="W43" s="64"/>
      <c r="X43" s="120">
        <f>IFERROR(R43/S43-1,"n/a")</f>
        <v>5.6923076923076854E-2</v>
      </c>
      <c r="Y43" s="120">
        <f>IFERROR(R43/T43-1,"n/a")</f>
        <v>12.74</v>
      </c>
      <c r="Z43" s="120">
        <f>IFERROR(R43/U43-1,"n/a")</f>
        <v>97.142857142857139</v>
      </c>
      <c r="AA43" s="121">
        <f>IFERROR(R43/V43-1,"n/a")</f>
        <v>1.4105263157894736</v>
      </c>
      <c r="AB43" s="150"/>
      <c r="AC43" s="89">
        <v>669</v>
      </c>
      <c r="AD43" s="89">
        <v>59</v>
      </c>
      <c r="AE43" s="70">
        <v>9</v>
      </c>
      <c r="AF43" s="78">
        <v>287</v>
      </c>
      <c r="AH43" s="123"/>
    </row>
    <row r="44" spans="1:34" s="124" customFormat="1" ht="10.199999999999999">
      <c r="A44" s="123"/>
      <c r="B44" s="123"/>
      <c r="C44" s="33"/>
      <c r="D44" s="26" t="s">
        <v>11</v>
      </c>
      <c r="E44" s="32"/>
      <c r="F44" s="74">
        <f t="shared" si="10"/>
        <v>2840</v>
      </c>
      <c r="G44" s="74">
        <f t="shared" si="10"/>
        <v>3860</v>
      </c>
      <c r="H44" s="74">
        <f t="shared" si="10"/>
        <v>814</v>
      </c>
      <c r="I44" s="74">
        <f t="shared" si="10"/>
        <v>0</v>
      </c>
      <c r="J44" s="74">
        <f t="shared" si="10"/>
        <v>823</v>
      </c>
      <c r="K44" s="74">
        <f t="shared" si="10"/>
        <v>440</v>
      </c>
      <c r="L44" s="64">
        <f>IFERROR(F44/G44-1,"n/a")</f>
        <v>-0.26424870466321249</v>
      </c>
      <c r="M44" s="64">
        <f>IFERROR(F44/H44-1,"n/a")</f>
        <v>2.4889434889434892</v>
      </c>
      <c r="N44" s="64" t="str">
        <f>IFERROR(F44/I44-1,"n/a")</f>
        <v>n/a</v>
      </c>
      <c r="O44" s="64">
        <f>IFERROR(F44/J44-1,"n/a")</f>
        <v>2.4507897934386391</v>
      </c>
      <c r="P44" s="60">
        <f>IFERROR(F44/K44-1,"n/a")</f>
        <v>5.4545454545454541</v>
      </c>
      <c r="Q44" s="64"/>
      <c r="R44" s="74">
        <f>'Dec-23'!O44+'Jan-24'!F44</f>
        <v>1259520</v>
      </c>
      <c r="S44" s="74">
        <f>'Dec-23'!P44+'Jan-24'!G44</f>
        <v>888270</v>
      </c>
      <c r="T44" s="74">
        <f>'Dec-23'!Q44+'Jan-24'!H44</f>
        <v>18355</v>
      </c>
      <c r="U44" s="74">
        <f>'Dec-23'!R44+'Jan-24'!I44</f>
        <v>8294</v>
      </c>
      <c r="V44" s="74">
        <f>'Dec-23'!S44+'Jan-24'!J44</f>
        <v>580269</v>
      </c>
      <c r="W44" s="64"/>
      <c r="X44" s="120">
        <f>IFERROR(R44/S44-1,"n/a")</f>
        <v>0.41794724576986719</v>
      </c>
      <c r="Y44" s="120">
        <f>IFERROR(R44/T44-1,"n/a")</f>
        <v>67.619994551893214</v>
      </c>
      <c r="Z44" s="120">
        <f>IFERROR(R44/U44-1,"n/a")</f>
        <v>150.85917530745118</v>
      </c>
      <c r="AA44" s="121">
        <f>IFERROR(R44/V44-1,"n/a")</f>
        <v>1.170579507090677</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11">F22</f>
        <v>94</v>
      </c>
      <c r="G46" s="74">
        <f t="shared" si="11"/>
        <v>106</v>
      </c>
      <c r="H46" s="74">
        <f t="shared" si="11"/>
        <v>16</v>
      </c>
      <c r="I46" s="74">
        <f t="shared" si="11"/>
        <v>0</v>
      </c>
      <c r="J46" s="74">
        <f t="shared" si="11"/>
        <v>19</v>
      </c>
      <c r="K46" s="74">
        <f t="shared" si="11"/>
        <v>24</v>
      </c>
      <c r="L46" s="64">
        <f>IFERROR(F46/G46-1,"n/a")</f>
        <v>-0.1132075471698113</v>
      </c>
      <c r="M46" s="64">
        <f>IFERROR(F46/H46-1,"n/a")</f>
        <v>4.875</v>
      </c>
      <c r="N46" s="64" t="str">
        <f>IFERROR(F46/I46-1,"n/a")</f>
        <v>n/a</v>
      </c>
      <c r="O46" s="64">
        <f>IFERROR(F46/J46-1,"n/a")</f>
        <v>3.9473684210526319</v>
      </c>
      <c r="P46" s="60">
        <f>IFERROR(F46/K46-1,"n/a")</f>
        <v>2.9166666666666665</v>
      </c>
      <c r="Q46" s="64"/>
      <c r="R46" s="74">
        <f>'Dec-23'!O46+'Jan-24'!F46</f>
        <v>1306</v>
      </c>
      <c r="S46" s="74">
        <f>'Dec-23'!P46+'Jan-24'!G46</f>
        <v>944</v>
      </c>
      <c r="T46" s="74">
        <f>'Dec-23'!Q46+'Jan-24'!H46</f>
        <v>299</v>
      </c>
      <c r="U46" s="74">
        <f>'Dec-23'!R46+'Jan-24'!I46</f>
        <v>0</v>
      </c>
      <c r="V46" s="74">
        <f>'Dec-23'!S46+'Jan-24'!J46</f>
        <v>757</v>
      </c>
      <c r="W46" s="64"/>
      <c r="X46" s="120">
        <f>IFERROR(R46/S46-1,"n/a")</f>
        <v>0.38347457627118642</v>
      </c>
      <c r="Y46" s="120">
        <f>IFERROR(R46/T46-1,"n/a")</f>
        <v>3.367892976588629</v>
      </c>
      <c r="Z46" s="120" t="str">
        <f>IFERROR(R46/U46-1,"n/a")</f>
        <v>n/a</v>
      </c>
      <c r="AA46" s="121">
        <f>IFERROR(R46/V46-1,"n/a")</f>
        <v>0.72523117569352702</v>
      </c>
      <c r="AB46" s="150"/>
      <c r="AC46" s="89">
        <v>1129</v>
      </c>
      <c r="AD46" s="89">
        <v>336</v>
      </c>
      <c r="AE46" s="84">
        <v>43</v>
      </c>
      <c r="AF46" s="78">
        <v>781</v>
      </c>
      <c r="AH46" s="123"/>
    </row>
    <row r="47" spans="1:34" s="124" customFormat="1" ht="10.199999999999999">
      <c r="A47" s="123"/>
      <c r="B47" s="123"/>
      <c r="C47" s="33"/>
      <c r="D47" s="26" t="s">
        <v>11</v>
      </c>
      <c r="E47" s="32"/>
      <c r="F47" s="74">
        <f t="shared" si="11"/>
        <v>307845</v>
      </c>
      <c r="G47" s="74">
        <f t="shared" si="11"/>
        <v>290797</v>
      </c>
      <c r="H47" s="74">
        <f t="shared" si="11"/>
        <v>21828</v>
      </c>
      <c r="I47" s="74">
        <f t="shared" si="11"/>
        <v>0</v>
      </c>
      <c r="J47" s="74">
        <f t="shared" si="11"/>
        <v>64994</v>
      </c>
      <c r="K47" s="74">
        <f t="shared" si="11"/>
        <v>74523</v>
      </c>
      <c r="L47" s="64">
        <f>IFERROR(F47/G47-1,"n/a")</f>
        <v>5.8625088979597395E-2</v>
      </c>
      <c r="M47" s="64">
        <f>IFERROR(F47/H47-1,"n/a")</f>
        <v>13.103216052776251</v>
      </c>
      <c r="N47" s="64" t="str">
        <f>IFERROR(F47/I47-1,"n/a")</f>
        <v>n/a</v>
      </c>
      <c r="O47" s="64">
        <f>IFERROR(F47/J47-1,"n/a")</f>
        <v>3.7365141397667481</v>
      </c>
      <c r="P47" s="60">
        <f>IFERROR(F47/K47-1,"n/a")</f>
        <v>3.1308723481341332</v>
      </c>
      <c r="Q47" s="64"/>
      <c r="R47" s="74">
        <f>'Dec-23'!O47+'Jan-24'!F47</f>
        <v>3912037</v>
      </c>
      <c r="S47" s="74">
        <f>'Dec-23'!P47+'Jan-24'!G47</f>
        <v>2381593</v>
      </c>
      <c r="T47" s="74">
        <f>'Dec-23'!Q47+'Jan-24'!H47</f>
        <v>486937</v>
      </c>
      <c r="U47" s="74">
        <f>'Dec-23'!R47+'Jan-24'!I47</f>
        <v>0</v>
      </c>
      <c r="V47" s="74">
        <f>'Dec-23'!S47+'Jan-24'!J47</f>
        <v>2366036</v>
      </c>
      <c r="W47" s="64"/>
      <c r="X47" s="120">
        <f>IFERROR(R47/S47-1,"n/a")</f>
        <v>0.64261357839059818</v>
      </c>
      <c r="Y47" s="120">
        <f>IFERROR(R47/T47-1,"n/a")</f>
        <v>7.0339694868124631</v>
      </c>
      <c r="Z47" s="120" t="str">
        <f>IFERROR(R47/U47-1,"n/a")</f>
        <v>n/a</v>
      </c>
      <c r="AA47" s="121">
        <f>IFERROR(R47/V47-1,"n/a")</f>
        <v>0.65341398017612584</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12">F25</f>
        <v>0</v>
      </c>
      <c r="G49" s="74">
        <f t="shared" si="12"/>
        <v>0</v>
      </c>
      <c r="H49" s="74">
        <f t="shared" si="12"/>
        <v>0</v>
      </c>
      <c r="I49" s="74">
        <f t="shared" si="12"/>
        <v>0</v>
      </c>
      <c r="J49" s="74">
        <f t="shared" si="12"/>
        <v>0</v>
      </c>
      <c r="K49" s="74">
        <f t="shared" si="12"/>
        <v>0</v>
      </c>
      <c r="L49" s="64" t="str">
        <f>IFERROR(F49/G49-1,"n/a")</f>
        <v>n/a</v>
      </c>
      <c r="M49" s="64" t="str">
        <f>IFERROR(F49/H49-1,"n/a")</f>
        <v>n/a</v>
      </c>
      <c r="N49" s="64" t="str">
        <f>IFERROR(F49/I49-1,"n/a")</f>
        <v>n/a</v>
      </c>
      <c r="O49" s="64" t="str">
        <f>IFERROR(F49/J49-1,"n/a")</f>
        <v>n/a</v>
      </c>
      <c r="P49" s="60" t="str">
        <f>IFERROR(F49/K49-1,"n/a")</f>
        <v>n/a</v>
      </c>
      <c r="Q49" s="64"/>
      <c r="R49" s="74">
        <f>'Dec-23'!O49+'Jan-24'!F49</f>
        <v>21</v>
      </c>
      <c r="S49" s="74">
        <f>'Dec-23'!P49+'Jan-24'!G49</f>
        <v>9</v>
      </c>
      <c r="T49" s="74">
        <f>'Dec-23'!Q49+'Jan-24'!I49</f>
        <v>0</v>
      </c>
      <c r="U49" s="74">
        <f>'Dec-23'!R49+'Jan-24'!J49</f>
        <v>0</v>
      </c>
      <c r="V49" s="74">
        <f>'Dec-23'!S49+'Jan-24'!K49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199999999999999">
      <c r="C50" s="33"/>
      <c r="D50" s="26" t="s">
        <v>11</v>
      </c>
      <c r="E50" s="32"/>
      <c r="F50" s="74">
        <f t="shared" si="12"/>
        <v>0</v>
      </c>
      <c r="G50" s="74">
        <f t="shared" si="12"/>
        <v>0</v>
      </c>
      <c r="H50" s="74">
        <f t="shared" si="12"/>
        <v>0</v>
      </c>
      <c r="I50" s="74">
        <f t="shared" si="12"/>
        <v>0</v>
      </c>
      <c r="J50" s="74">
        <f t="shared" si="12"/>
        <v>0</v>
      </c>
      <c r="K50" s="74">
        <f t="shared" si="12"/>
        <v>0</v>
      </c>
      <c r="L50" s="64" t="str">
        <f>IFERROR(F50/G50-1,"n/a")</f>
        <v>n/a</v>
      </c>
      <c r="M50" s="64" t="str">
        <f>IFERROR(F50/H50-1,"n/a")</f>
        <v>n/a</v>
      </c>
      <c r="N50" s="64" t="str">
        <f>IFERROR(F50/I50-1,"n/a")</f>
        <v>n/a</v>
      </c>
      <c r="O50" s="64" t="str">
        <f>IFERROR(F50/J50-1,"n/a")</f>
        <v>n/a</v>
      </c>
      <c r="P50" s="60" t="str">
        <f>IFERROR(F50/K50-1,"n/a")</f>
        <v>n/a</v>
      </c>
      <c r="Q50" s="64"/>
      <c r="R50" s="74">
        <f>'Dec-23'!O50+'Jan-24'!F50</f>
        <v>38626</v>
      </c>
      <c r="S50" s="74">
        <f>'Dec-23'!P50+'Jan-24'!G50</f>
        <v>15637</v>
      </c>
      <c r="T50" s="74">
        <f>'Dec-23'!Q50+'Jan-24'!I50</f>
        <v>0</v>
      </c>
      <c r="U50" s="74">
        <f>'Dec-23'!R50+'Jan-24'!J50</f>
        <v>0</v>
      </c>
      <c r="V50" s="74">
        <f>'Dec-23'!S50+'Jan-24'!K50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8" thickBot="1">
      <c r="C51" s="35" t="s">
        <v>12</v>
      </c>
      <c r="D51" s="36"/>
      <c r="E51" s="37"/>
      <c r="F51" s="75">
        <f>F37+F40+F43+F46+F49</f>
        <v>304</v>
      </c>
      <c r="G51" s="75">
        <f>G37+G40+G43+G46+G49</f>
        <v>303</v>
      </c>
      <c r="H51" s="75">
        <f t="shared" ref="H51:K52" si="13">H37+H40+H43+H46+H49</f>
        <v>186</v>
      </c>
      <c r="I51" s="75">
        <f t="shared" si="13"/>
        <v>2</v>
      </c>
      <c r="J51" s="75">
        <f t="shared" si="13"/>
        <v>212</v>
      </c>
      <c r="K51" s="75">
        <f t="shared" si="13"/>
        <v>218</v>
      </c>
      <c r="L51" s="66">
        <f>IFERROR(F51/G51-1,"n/a")</f>
        <v>3.3003300330032292E-3</v>
      </c>
      <c r="M51" s="66">
        <f>IFERROR(F51/H51-1,"n/a")</f>
        <v>0.63440860215053774</v>
      </c>
      <c r="N51" s="66">
        <f>IFERROR(F51/I51-1,"n/a")</f>
        <v>151</v>
      </c>
      <c r="O51" s="66">
        <f>IFERROR(F51/J51-1,"n/a")</f>
        <v>0.4339622641509433</v>
      </c>
      <c r="P51" s="62">
        <f>IFERROR(F51/K51-1,"n/a")</f>
        <v>0.39449541284403677</v>
      </c>
      <c r="Q51" s="66"/>
      <c r="R51" s="75">
        <f>R37+R40+R43+R46+R49</f>
        <v>3868</v>
      </c>
      <c r="S51" s="75">
        <f t="shared" ref="R51:V52" si="14">S37+S40+S43+S46+S49</f>
        <v>3288</v>
      </c>
      <c r="T51" s="75">
        <f t="shared" si="14"/>
        <v>1223</v>
      </c>
      <c r="U51" s="75">
        <f t="shared" si="14"/>
        <v>95</v>
      </c>
      <c r="V51" s="75">
        <f t="shared" si="14"/>
        <v>2888</v>
      </c>
      <c r="W51" s="66"/>
      <c r="X51" s="66">
        <f>IFERROR(R51/S51-1,"n/a")</f>
        <v>0.17639902676399033</v>
      </c>
      <c r="Y51" s="66">
        <f>IFERROR(R51/T51-1,"n/a")</f>
        <v>2.1627146361406377</v>
      </c>
      <c r="Z51" s="66">
        <f t="shared" ref="Z51:Z52" si="15">IFERROR(R51/U51-1,"n/a")</f>
        <v>39.715789473684211</v>
      </c>
      <c r="AA51" s="62">
        <f>IFERROR(R51/V51-1,"n/a")</f>
        <v>0.33933518005540164</v>
      </c>
      <c r="AB51" s="66"/>
      <c r="AC51" s="46">
        <f t="shared" ref="AC51:AE52" si="16">AC37+AC40+AC43+AC46+AC49</f>
        <v>3856</v>
      </c>
      <c r="AD51" s="46">
        <f t="shared" si="16"/>
        <v>1673</v>
      </c>
      <c r="AE51" s="46">
        <f t="shared" si="16"/>
        <v>669</v>
      </c>
      <c r="AF51" s="80">
        <f>AF37+AF40+AF43+AF46+AF49</f>
        <v>3241</v>
      </c>
      <c r="AH51" s="123"/>
    </row>
    <row r="52" spans="3:34" s="124" customFormat="1" ht="11.4" thickTop="1" thickBot="1">
      <c r="C52" s="38" t="s">
        <v>13</v>
      </c>
      <c r="D52" s="39"/>
      <c r="E52" s="40"/>
      <c r="F52" s="76">
        <f>F38+F41+F44+F47+F50</f>
        <v>975563</v>
      </c>
      <c r="G52" s="76">
        <f>G38+G41+G44+G47+G50</f>
        <v>833405</v>
      </c>
      <c r="H52" s="76">
        <f t="shared" si="13"/>
        <v>219956</v>
      </c>
      <c r="I52" s="76">
        <f t="shared" si="13"/>
        <v>1288</v>
      </c>
      <c r="J52" s="76">
        <f t="shared" si="13"/>
        <v>555038</v>
      </c>
      <c r="K52" s="76">
        <f t="shared" si="13"/>
        <v>620852</v>
      </c>
      <c r="L52" s="67">
        <f>IFERROR(F52/G52-1,"n/a")</f>
        <v>0.17057493055597228</v>
      </c>
      <c r="M52" s="67">
        <f>IFERROR(F52/H52-1,"n/a")</f>
        <v>3.4352643255923914</v>
      </c>
      <c r="N52" s="67">
        <f>IFERROR(F52/I52-1,"n/a")</f>
        <v>756.4246894409938</v>
      </c>
      <c r="O52" s="67">
        <f>IFERROR(F52/J52-1,"n/a")</f>
        <v>0.75765082751090906</v>
      </c>
      <c r="P52" s="63">
        <f>IFERROR(F52/K52-1,"n/a")</f>
        <v>0.57132939895498436</v>
      </c>
      <c r="Q52" s="67"/>
      <c r="R52" s="76">
        <f t="shared" si="14"/>
        <v>11147044</v>
      </c>
      <c r="S52" s="76">
        <f t="shared" si="14"/>
        <v>7586458</v>
      </c>
      <c r="T52" s="76">
        <f t="shared" si="14"/>
        <v>1758239</v>
      </c>
      <c r="U52" s="76">
        <f t="shared" si="14"/>
        <v>39144</v>
      </c>
      <c r="V52" s="76">
        <f t="shared" si="14"/>
        <v>7893905</v>
      </c>
      <c r="W52" s="67"/>
      <c r="X52" s="67">
        <f>IFERROR(R52/S52-1,"n/a")</f>
        <v>0.46933443775738293</v>
      </c>
      <c r="Y52" s="118">
        <f>IFERROR(R52/T52-1,"n/a")</f>
        <v>5.3398912207043523</v>
      </c>
      <c r="Z52" s="118">
        <f t="shared" si="15"/>
        <v>283.77018189249947</v>
      </c>
      <c r="AA52" s="119">
        <f>IFERROR(R52/V52-1,"n/a")</f>
        <v>0.41210769574754202</v>
      </c>
      <c r="AB52" s="118"/>
      <c r="AC52" s="47">
        <f t="shared" si="16"/>
        <v>9237323</v>
      </c>
      <c r="AD52" s="47">
        <f t="shared" si="16"/>
        <v>2410085</v>
      </c>
      <c r="AE52" s="47">
        <f t="shared" si="16"/>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7" zoomScaleNormal="100" workbookViewId="0">
      <selection activeCell="O37" sqref="O37"/>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45306</v>
      </c>
      <c r="AB3" s="25"/>
      <c r="AC3" s="9"/>
    </row>
    <row r="4" spans="1:29" ht="16.2">
      <c r="A4" s="9"/>
      <c r="B4" s="11" t="s">
        <v>7</v>
      </c>
      <c r="C4" s="26"/>
      <c r="D4" s="93" t="s">
        <v>31</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December</v>
      </c>
      <c r="G9" s="158"/>
      <c r="H9" s="158"/>
      <c r="I9" s="158"/>
      <c r="J9" s="158"/>
      <c r="K9" s="158"/>
      <c r="L9" s="158"/>
      <c r="M9" s="158"/>
      <c r="N9" s="159"/>
      <c r="O9" s="157" t="str">
        <f>"January to "&amp; D4</f>
        <v>January to December</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229</v>
      </c>
      <c r="G13" s="71">
        <v>191</v>
      </c>
      <c r="H13" s="71">
        <v>172</v>
      </c>
      <c r="I13" s="71">
        <v>0</v>
      </c>
      <c r="J13" s="71">
        <v>200</v>
      </c>
      <c r="K13" s="64">
        <f>IFERROR(F13/G13-1,"n/a")</f>
        <v>0.19895287958115193</v>
      </c>
      <c r="L13" s="64">
        <f t="shared" ref="L13:L28" si="0">IFERROR(F13/H13-1,"n/a")</f>
        <v>0.33139534883720922</v>
      </c>
      <c r="M13" s="64" t="str">
        <f>IFERROR(F13/I13-1,"n/a")</f>
        <v>n/a</v>
      </c>
      <c r="N13" s="60">
        <f>IFERROR(F13/J13-1,"n/a")</f>
        <v>0.14500000000000002</v>
      </c>
      <c r="O13" s="68">
        <f>'Nov-23'!O13+'Dec-23'!F13</f>
        <v>1630</v>
      </c>
      <c r="P13" s="68">
        <f>'Nov-23'!$P$13+G13</f>
        <v>1486</v>
      </c>
      <c r="Q13" s="68">
        <f>'Nov-23'!Q13+'Dec-23'!H13</f>
        <v>515</v>
      </c>
      <c r="R13" s="68">
        <f>'Nov-23'!R13+'Dec-23'!I13</f>
        <v>551</v>
      </c>
      <c r="S13" s="68">
        <f>'Nov-23'!S13+'Dec-23'!J13</f>
        <v>1584</v>
      </c>
      <c r="T13" s="64">
        <f>IFERROR(O13/P13-1,"n/a")</f>
        <v>9.6904441453566692E-2</v>
      </c>
      <c r="U13" s="64">
        <f>IFERROR(O13/Q13-1,"n/a")</f>
        <v>2.1650485436893203</v>
      </c>
      <c r="V13" s="64">
        <f>IFERROR(O13/R13-1,"n/a")</f>
        <v>1.958257713248639</v>
      </c>
      <c r="W13" s="60">
        <f>IFERROR(O13/S13-1,"n/a")</f>
        <v>2.9040404040403978E-2</v>
      </c>
      <c r="X13" s="68">
        <v>1486</v>
      </c>
      <c r="Y13" s="68">
        <v>522</v>
      </c>
      <c r="Z13" s="68">
        <v>551</v>
      </c>
      <c r="AA13" s="136">
        <v>1591</v>
      </c>
      <c r="AB13" s="123"/>
      <c r="AC13" s="123"/>
    </row>
    <row r="14" spans="1:29" s="124" customFormat="1" ht="10.8">
      <c r="A14" s="123"/>
      <c r="B14" s="128"/>
      <c r="C14" s="33"/>
      <c r="D14" s="26" t="s">
        <v>11</v>
      </c>
      <c r="E14" s="32"/>
      <c r="F14" s="71">
        <v>666281</v>
      </c>
      <c r="G14" s="71">
        <v>518319</v>
      </c>
      <c r="H14" s="71">
        <v>253217</v>
      </c>
      <c r="I14" s="71">
        <v>0</v>
      </c>
      <c r="J14" s="71">
        <v>506611</v>
      </c>
      <c r="K14" s="64">
        <f>IFERROR(F14/G14-1,"n/a")</f>
        <v>0.28546512861770457</v>
      </c>
      <c r="L14" s="64">
        <f t="shared" si="0"/>
        <v>1.6312648834793873</v>
      </c>
      <c r="M14" s="64" t="str">
        <f>IFERROR(F14/I14-1,"n/a")</f>
        <v>n/a</v>
      </c>
      <c r="N14" s="60">
        <f>IFERROR(F14/J14-1,"n/a")</f>
        <v>0.31517278543103089</v>
      </c>
      <c r="O14" s="68">
        <f>'Nov-23'!$O$14+F14</f>
        <v>5232537</v>
      </c>
      <c r="P14" s="68">
        <f>'Nov-23'!P14+'Dec-23'!G14</f>
        <v>3592413</v>
      </c>
      <c r="Q14" s="68">
        <f>'Nov-23'!Q14+'Dec-23'!H14</f>
        <v>763201</v>
      </c>
      <c r="R14" s="68">
        <f>'Nov-23'!R14+'Dec-23'!I14</f>
        <v>1092884</v>
      </c>
      <c r="S14" s="68">
        <f>'Nov-23'!S14+'Dec-23'!J14</f>
        <v>4571076</v>
      </c>
      <c r="T14" s="64">
        <f>IFERROR(O14/P14-1,"n/a")</f>
        <v>0.45655218372720507</v>
      </c>
      <c r="U14" s="64">
        <f>IFERROR(O14/Q14-1,"n/a")</f>
        <v>5.8560405450202504</v>
      </c>
      <c r="V14" s="64">
        <f>IFERROR(O14/R14-1,"n/a")</f>
        <v>3.7878246913670619</v>
      </c>
      <c r="W14" s="60">
        <f>IFERROR(O14/S14-1,"n/a")</f>
        <v>0.14470575418129128</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12</v>
      </c>
      <c r="G16" s="71">
        <v>6</v>
      </c>
      <c r="H16" s="71">
        <v>7</v>
      </c>
      <c r="I16" s="71">
        <v>6</v>
      </c>
      <c r="J16" s="71">
        <v>47</v>
      </c>
      <c r="K16" s="64">
        <f>IFERROR(F16/G16-1,"n/a")</f>
        <v>1</v>
      </c>
      <c r="L16" s="64">
        <f t="shared" si="0"/>
        <v>0.71428571428571419</v>
      </c>
      <c r="M16" s="64">
        <f>IFERROR(F16/I16-1,"n/a")</f>
        <v>1</v>
      </c>
      <c r="N16" s="60">
        <f>IFERROR(F16/J16-1,"n/a")</f>
        <v>-0.74468085106382986</v>
      </c>
      <c r="O16" s="68">
        <f>'Nov-23'!$O$16+F16</f>
        <v>573</v>
      </c>
      <c r="P16" s="68">
        <f>'Nov-23'!P16+'Dec-23'!G16</f>
        <v>572</v>
      </c>
      <c r="Q16" s="68">
        <f>'Nov-23'!Q16+'Dec-23'!H16</f>
        <v>204</v>
      </c>
      <c r="R16" s="68">
        <f>'Nov-23'!R16+'Dec-23'!I16</f>
        <v>54</v>
      </c>
      <c r="S16" s="68">
        <f>'Nov-23'!S16+'Dec-23'!J16</f>
        <v>593</v>
      </c>
      <c r="T16" s="64">
        <f>IFERROR(O16/P16-1,"n/a")</f>
        <v>1.7482517482516613E-3</v>
      </c>
      <c r="U16" s="64">
        <f>IFERROR(O16/Q16-1,"n/a")</f>
        <v>1.8088235294117645</v>
      </c>
      <c r="V16" s="64">
        <f>IFERROR(O16/R16-1,"n/a")</f>
        <v>9.6111111111111107</v>
      </c>
      <c r="W16" s="60">
        <f>IFERROR(O16/S16-1,"n/a")</f>
        <v>-3.3726812816188834E-2</v>
      </c>
      <c r="X16" s="68">
        <v>572</v>
      </c>
      <c r="Y16" s="68">
        <v>202</v>
      </c>
      <c r="Z16" s="68">
        <v>54</v>
      </c>
      <c r="AA16" s="136">
        <v>586</v>
      </c>
      <c r="AB16" s="123"/>
      <c r="AC16" s="123"/>
    </row>
    <row r="17" spans="1:29" s="124" customFormat="1" ht="10.8">
      <c r="A17" s="123"/>
      <c r="B17" s="128"/>
      <c r="C17" s="33"/>
      <c r="D17" s="26" t="s">
        <v>11</v>
      </c>
      <c r="E17" s="32"/>
      <c r="F17" s="71">
        <v>30889</v>
      </c>
      <c r="G17" s="71">
        <v>22360</v>
      </c>
      <c r="H17" s="71">
        <v>13748</v>
      </c>
      <c r="I17" s="71">
        <v>2141</v>
      </c>
      <c r="J17" s="71">
        <v>55736</v>
      </c>
      <c r="K17" s="64">
        <f>IFERROR(F17/G17-1,"n/a")</f>
        <v>0.38144007155635062</v>
      </c>
      <c r="L17" s="64">
        <f t="shared" si="0"/>
        <v>1.2467995344777423</v>
      </c>
      <c r="M17" s="64">
        <f>IFERROR(F17/I17-1,"n/a")</f>
        <v>13.427370387669313</v>
      </c>
      <c r="N17" s="60">
        <f>IFERROR(F17/J17-1,"n/a")</f>
        <v>-0.44579804794028999</v>
      </c>
      <c r="O17" s="68">
        <f>'Nov-23'!O17+'Dec-23'!F17</f>
        <v>1660685</v>
      </c>
      <c r="P17" s="68">
        <f>'Nov-23'!P17+'Dec-23'!G17</f>
        <v>965963</v>
      </c>
      <c r="Q17" s="68">
        <f>'Nov-23'!Q17+'Dec-23'!H17</f>
        <v>302535</v>
      </c>
      <c r="R17" s="68">
        <f>'Nov-23'!R17+'Dec-23'!I17</f>
        <v>70675</v>
      </c>
      <c r="S17" s="68">
        <f>'Nov-23'!S17+'Dec-23'!J17</f>
        <v>1398533</v>
      </c>
      <c r="T17" s="64">
        <f>IFERROR(O17/P17-1,"n/a")</f>
        <v>0.71920146009733288</v>
      </c>
      <c r="U17" s="64">
        <f>IFERROR(O17/Q17-1,"n/a")</f>
        <v>4.4892326507676801</v>
      </c>
      <c r="V17" s="64">
        <f>IFERROR(O17/R17-1,"n/a")</f>
        <v>22.497488503714184</v>
      </c>
      <c r="W17" s="60">
        <f>IFERROR(O17/S17-1,"n/a")</f>
        <v>0.18744784713696427</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8</v>
      </c>
      <c r="G19" s="71">
        <v>9</v>
      </c>
      <c r="H19" s="71">
        <v>3</v>
      </c>
      <c r="I19" s="71">
        <v>0</v>
      </c>
      <c r="J19" s="71">
        <v>10</v>
      </c>
      <c r="K19" s="64">
        <f>IFERROR(F19/G19-1,"n/a")</f>
        <v>-0.11111111111111116</v>
      </c>
      <c r="L19" s="64">
        <f t="shared" si="0"/>
        <v>1.6666666666666665</v>
      </c>
      <c r="M19" s="64" t="str">
        <f>IFERROR(F19/I19-1,"n/a")</f>
        <v>n/a</v>
      </c>
      <c r="N19" s="60">
        <f>IFERROR(F19/J19-1,"n/a")</f>
        <v>-0.19999999999999996</v>
      </c>
      <c r="O19" s="68">
        <f>'Nov-23'!O19+'Dec-23'!F19</f>
        <v>708</v>
      </c>
      <c r="P19" s="68">
        <f>'Nov-23'!P19+'Dec-23'!G19</f>
        <v>658</v>
      </c>
      <c r="Q19" s="68">
        <f>'Nov-23'!Q19+'Dec-23'!H19</f>
        <v>47</v>
      </c>
      <c r="R19" s="68">
        <f>'Nov-23'!R19+'Dec-23'!I19</f>
        <v>10</v>
      </c>
      <c r="S19" s="68">
        <f>'Nov-23'!S19+'Dec-23'!J19</f>
        <v>290</v>
      </c>
      <c r="T19" s="64">
        <f>IFERROR(O19/P19-1,"n/a")</f>
        <v>7.5987841945288848E-2</v>
      </c>
      <c r="U19" s="64">
        <f>IFERROR(O19/Q19-1,"n/a")</f>
        <v>14.063829787234043</v>
      </c>
      <c r="V19" s="64">
        <f>IFERROR(O19/R19-1,"n/a")</f>
        <v>69.8</v>
      </c>
      <c r="W19" s="60">
        <f>IFERROR(O19/S19-1,"n/a")</f>
        <v>1.4413793103448276</v>
      </c>
      <c r="X19" s="68">
        <v>658</v>
      </c>
      <c r="Y19" s="68">
        <v>47</v>
      </c>
      <c r="Z19" s="68">
        <v>9</v>
      </c>
      <c r="AA19" s="136">
        <v>290</v>
      </c>
      <c r="AB19" s="123"/>
      <c r="AC19" s="123"/>
    </row>
    <row r="20" spans="1:29" s="124" customFormat="1" ht="10.8">
      <c r="A20" s="123"/>
      <c r="B20" s="128"/>
      <c r="C20" s="33"/>
      <c r="D20" s="26" t="s">
        <v>11</v>
      </c>
      <c r="E20" s="32"/>
      <c r="F20" s="71">
        <v>7403</v>
      </c>
      <c r="G20" s="71">
        <v>6763</v>
      </c>
      <c r="H20" s="71">
        <v>864</v>
      </c>
      <c r="I20" s="71">
        <v>0</v>
      </c>
      <c r="J20" s="71">
        <v>10787</v>
      </c>
      <c r="K20" s="64">
        <f>IFERROR(F20/G20-1,"n/a")</f>
        <v>9.4632559515008152E-2</v>
      </c>
      <c r="L20" s="64">
        <f t="shared" si="0"/>
        <v>7.5682870370370363</v>
      </c>
      <c r="M20" s="64" t="str">
        <f>IFERROR(F20/I20-1,"n/a")</f>
        <v>n/a</v>
      </c>
      <c r="N20" s="60">
        <f t="shared" ref="N20:N28" si="1">IFERROR(F20/J20-1,"n/a")</f>
        <v>-0.31371094836377122</v>
      </c>
      <c r="O20" s="68">
        <f>'Nov-23'!O20+'Dec-23'!F20</f>
        <v>1277526</v>
      </c>
      <c r="P20" s="68">
        <f>'Nov-23'!P20+'Dec-23'!G20</f>
        <v>887495</v>
      </c>
      <c r="Q20" s="68">
        <f>'Nov-23'!Q20+'Dec-23'!H20</f>
        <v>17541</v>
      </c>
      <c r="R20" s="68">
        <f>'Nov-23'!R20+'Dec-23'!I20</f>
        <v>10047</v>
      </c>
      <c r="S20" s="68">
        <f>'Nov-23'!S20+'Dec-23'!J20</f>
        <v>585930</v>
      </c>
      <c r="T20" s="64">
        <f>IFERROR(O20/P20-1,"n/a")</f>
        <v>0.43947402520577583</v>
      </c>
      <c r="U20" s="64">
        <f>IFERROR(O20/Q20-1,"n/a")</f>
        <v>71.830853429108942</v>
      </c>
      <c r="V20" s="64">
        <f>IFERROR(O20/R20-1,"n/a")</f>
        <v>126.15497163332338</v>
      </c>
      <c r="W20" s="60">
        <f>IFERROR(O20/S20-1,"n/a")</f>
        <v>1.1803389483385387</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128</v>
      </c>
      <c r="G22" s="71">
        <v>67</v>
      </c>
      <c r="H22" s="71">
        <v>25</v>
      </c>
      <c r="I22" s="71">
        <v>0</v>
      </c>
      <c r="J22" s="71">
        <v>20</v>
      </c>
      <c r="K22" s="64">
        <f>IFERROR(F22/G22-1,"n/a")</f>
        <v>0.91044776119402981</v>
      </c>
      <c r="L22" s="64">
        <f t="shared" si="0"/>
        <v>4.12</v>
      </c>
      <c r="M22" s="64" t="str">
        <f>IFERROR(F22/I22-1,"n/a")</f>
        <v>n/a</v>
      </c>
      <c r="N22" s="60">
        <f t="shared" si="1"/>
        <v>5.4</v>
      </c>
      <c r="O22" s="68">
        <f>'Nov-23'!O22+'Dec-23'!F22</f>
        <v>1499</v>
      </c>
      <c r="P22" s="68">
        <f>'Nov-23'!P22+'Dec-23'!G22</f>
        <v>891</v>
      </c>
      <c r="Q22" s="68">
        <f>'Nov-23'!Q22+'Dec-23'!H22</f>
        <v>283</v>
      </c>
      <c r="R22" s="68">
        <f>'Nov-23'!R22+'Dec-23'!I22</f>
        <v>205</v>
      </c>
      <c r="S22" s="68">
        <f>'Nov-23'!S22+'Dec-23'!J22</f>
        <v>1061</v>
      </c>
      <c r="T22" s="64">
        <f>IFERROR(O22/P22-1,"n/a")</f>
        <v>0.68237934904601572</v>
      </c>
      <c r="U22" s="64">
        <f>IFERROR(O22/Q22-1,"n/a")</f>
        <v>4.2968197879858661</v>
      </c>
      <c r="V22" s="64">
        <f>IFERROR(O22/R22-1,"n/a")</f>
        <v>6.3121951219512198</v>
      </c>
      <c r="W22" s="60">
        <f>IFERROR(O22/S22-1,"n/a")</f>
        <v>0.41281809613572107</v>
      </c>
      <c r="X22" s="68">
        <v>895</v>
      </c>
      <c r="Y22" s="68">
        <v>283</v>
      </c>
      <c r="Z22" s="68">
        <v>43</v>
      </c>
      <c r="AA22" s="136">
        <v>827</v>
      </c>
      <c r="AB22" s="123"/>
      <c r="AC22" s="123"/>
    </row>
    <row r="23" spans="1:29" s="124" customFormat="1" ht="10.8">
      <c r="A23" s="123"/>
      <c r="B23" s="128"/>
      <c r="C23" s="33"/>
      <c r="D23" s="26" t="s">
        <v>11</v>
      </c>
      <c r="E23" s="32"/>
      <c r="F23" s="71">
        <v>383396</v>
      </c>
      <c r="G23" s="71">
        <v>215490</v>
      </c>
      <c r="H23" s="71">
        <v>39214</v>
      </c>
      <c r="I23" s="71">
        <v>0</v>
      </c>
      <c r="J23" s="71">
        <v>58943</v>
      </c>
      <c r="K23" s="64">
        <f>IFERROR(F23/G23-1,"n/a")</f>
        <v>0.77918232864634085</v>
      </c>
      <c r="L23" s="64">
        <f t="shared" si="0"/>
        <v>8.7770184117917065</v>
      </c>
      <c r="M23" s="64" t="str">
        <f>IFERROR(F23/I23-1,"n/a")</f>
        <v>n/a</v>
      </c>
      <c r="N23" s="60">
        <f t="shared" si="1"/>
        <v>5.5045213172047571</v>
      </c>
      <c r="O23" s="68">
        <f>'Nov-23'!O23+'Dec-23'!F23</f>
        <v>4440466</v>
      </c>
      <c r="P23" s="68">
        <f>'Nov-23'!P23+'Dec-23'!G23</f>
        <v>2159250</v>
      </c>
      <c r="Q23" s="68">
        <f>'Nov-23'!Q23+'Dec-23'!H23</f>
        <v>465109</v>
      </c>
      <c r="R23" s="68">
        <f>'Nov-23'!R23+'Dec-23'!I23</f>
        <v>545974</v>
      </c>
      <c r="S23" s="68">
        <f>'Nov-23'!S23+'Dec-23'!J23</f>
        <v>3220857</v>
      </c>
      <c r="T23" s="64">
        <f>IFERROR(O23/P23-1,"n/a")</f>
        <v>1.0564853537107792</v>
      </c>
      <c r="U23" s="64">
        <f>IFERROR(O23/Q23-1,"n/a")</f>
        <v>8.5471513129180465</v>
      </c>
      <c r="V23" s="64">
        <f>IFERROR(O23/R23-1,"n/a")</f>
        <v>7.1331089026217374</v>
      </c>
      <c r="W23" s="60">
        <f>IFERROR(O23/S23-1,"n/a")</f>
        <v>0.37865977905880333</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0.8">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'Nov-23'!O25+'Dec-23'!F25</f>
        <v>21</v>
      </c>
      <c r="P25" s="68">
        <f>'Nov-23'!P25+'Dec-23'!G25</f>
        <v>9</v>
      </c>
      <c r="Q25" s="68">
        <f>'Nov-23'!Q25+'Dec-23'!H25</f>
        <v>0</v>
      </c>
      <c r="R25" s="68">
        <f>'Nov-23'!R25+'Dec-23'!I25</f>
        <v>0</v>
      </c>
      <c r="S25" s="68">
        <f>'Nov-23'!S25+'Dec-23'!J25</f>
        <v>16</v>
      </c>
      <c r="T25" s="64">
        <f>IFERROR(O25/P25-1,"n/a")</f>
        <v>1.3333333333333335</v>
      </c>
      <c r="U25" s="64" t="str">
        <f>IFERROR(O25/Q25-1,"n/a")</f>
        <v>n/a</v>
      </c>
      <c r="V25" s="64" t="str">
        <f>IFERROR(O25/R25-1,"n/a")</f>
        <v>n/a</v>
      </c>
      <c r="W25" s="60">
        <f>IFERROR(O25/S25-1,"n/a")</f>
        <v>0.3125</v>
      </c>
      <c r="X25" s="68">
        <v>9</v>
      </c>
      <c r="Y25" s="68">
        <v>0</v>
      </c>
      <c r="Z25" s="68">
        <v>0</v>
      </c>
      <c r="AA25" s="136">
        <v>16</v>
      </c>
      <c r="AB25" s="123"/>
      <c r="AC25" s="123"/>
    </row>
    <row r="26" spans="1:29" s="124" customFormat="1" ht="10.8">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'Nov-23'!O26+'Dec-23'!F26</f>
        <v>38626</v>
      </c>
      <c r="P26" s="68">
        <f>'Nov-23'!P26+'Dec-23'!G26</f>
        <v>15637</v>
      </c>
      <c r="Q26" s="68">
        <f>'Nov-23'!Q26+'Dec-23'!H26</f>
        <v>0</v>
      </c>
      <c r="R26" s="68">
        <f>'Nov-23'!R26+'Dec-23'!I26</f>
        <v>0</v>
      </c>
      <c r="S26" s="68">
        <f>'Nov-23'!S26+'Dec-23'!J26</f>
        <v>20248</v>
      </c>
      <c r="T26" s="64">
        <f>IFERROR(O26/P26-1,"n/a")</f>
        <v>1.4701669118117286</v>
      </c>
      <c r="U26" s="64" t="str">
        <f>IFERROR(O26/Q26-1,"n/a")</f>
        <v>n/a</v>
      </c>
      <c r="V26" s="64" t="str">
        <f>IFERROR(O26/R26-1,"n/a")</f>
        <v>n/a</v>
      </c>
      <c r="W26" s="60">
        <f>IFERROR(O26/S26-1,"n/a")</f>
        <v>0.90764519952587919</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377</v>
      </c>
      <c r="G27" s="75">
        <f t="shared" si="2"/>
        <v>273</v>
      </c>
      <c r="H27" s="75">
        <f t="shared" si="2"/>
        <v>207</v>
      </c>
      <c r="I27" s="75">
        <f t="shared" si="2"/>
        <v>6</v>
      </c>
      <c r="J27" s="75">
        <f t="shared" si="2"/>
        <v>277</v>
      </c>
      <c r="K27" s="66">
        <f>IFERROR(F27/G27-1,"n/a")</f>
        <v>0.38095238095238093</v>
      </c>
      <c r="L27" s="66">
        <f t="shared" si="0"/>
        <v>0.82125603864734309</v>
      </c>
      <c r="M27" s="66">
        <f>IFERROR(F27/I27-1,"n/a")</f>
        <v>61.833333333333336</v>
      </c>
      <c r="N27" s="62">
        <f t="shared" si="1"/>
        <v>0.36101083032490977</v>
      </c>
      <c r="O27" s="75">
        <f t="shared" ref="O27:S28" si="3">O13+O16+O19+O22+O25</f>
        <v>4431</v>
      </c>
      <c r="P27" s="75">
        <f t="shared" si="3"/>
        <v>3616</v>
      </c>
      <c r="Q27" s="75">
        <f t="shared" si="3"/>
        <v>1049</v>
      </c>
      <c r="R27" s="75">
        <f t="shared" si="3"/>
        <v>820</v>
      </c>
      <c r="S27" s="75">
        <f t="shared" si="3"/>
        <v>3544</v>
      </c>
      <c r="T27" s="66">
        <f>IFERROR(O27/P27-1,"n/a")</f>
        <v>0.22538716814159288</v>
      </c>
      <c r="U27" s="66">
        <f>IFERROR(O27/Q27-1,"n/a")</f>
        <v>3.2240228789323169</v>
      </c>
      <c r="V27" s="66">
        <f>IFERROR(O27/R27-1,"n/a")</f>
        <v>4.4036585365853655</v>
      </c>
      <c r="W27" s="62">
        <f>IFERROR(O27/S27-1,"n/a")</f>
        <v>0.25028216704288941</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1087969</v>
      </c>
      <c r="G28" s="76">
        <f t="shared" si="2"/>
        <v>762932</v>
      </c>
      <c r="H28" s="76">
        <f t="shared" si="2"/>
        <v>307043</v>
      </c>
      <c r="I28" s="76">
        <f t="shared" si="2"/>
        <v>2141</v>
      </c>
      <c r="J28" s="76">
        <f t="shared" si="2"/>
        <v>632077</v>
      </c>
      <c r="K28" s="67">
        <f>IFERROR(F28/G28-1,"n/a")</f>
        <v>0.42603665857507611</v>
      </c>
      <c r="L28" s="67">
        <f t="shared" si="0"/>
        <v>2.5433766605980268</v>
      </c>
      <c r="M28" s="67">
        <f>IFERROR(F28/I28-1,"n/a")</f>
        <v>507.1592713685194</v>
      </c>
      <c r="N28" s="63">
        <f t="shared" si="1"/>
        <v>0.72126022620661723</v>
      </c>
      <c r="O28" s="76">
        <f t="shared" si="3"/>
        <v>12649840</v>
      </c>
      <c r="P28" s="76">
        <f t="shared" si="3"/>
        <v>7620758</v>
      </c>
      <c r="Q28" s="76">
        <f t="shared" si="3"/>
        <v>1548386</v>
      </c>
      <c r="R28" s="76">
        <f t="shared" si="3"/>
        <v>1719580</v>
      </c>
      <c r="S28" s="76">
        <f t="shared" si="3"/>
        <v>9796644</v>
      </c>
      <c r="T28" s="67">
        <f>IFERROR(O28/P28-1,"n/a")</f>
        <v>0.65991886896290364</v>
      </c>
      <c r="U28" s="67">
        <f>IFERROR(O28/Q28-1,"n/a")</f>
        <v>7.1696941202000026</v>
      </c>
      <c r="V28" s="67">
        <f>IFERROR(O28/R28-1,"n/a")</f>
        <v>6.3563544586468792</v>
      </c>
      <c r="W28" s="63">
        <f>IFERROR(O28/S28-1,"n/a")</f>
        <v>0.29124218456851136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December</v>
      </c>
      <c r="G33" s="158"/>
      <c r="H33" s="158"/>
      <c r="I33" s="158"/>
      <c r="J33" s="158"/>
      <c r="K33" s="158"/>
      <c r="L33" s="158"/>
      <c r="M33" s="158"/>
      <c r="N33" s="159"/>
      <c r="O33" s="161" t="str">
        <f>"April to "&amp;D4&amp;" (YTD)"</f>
        <v>April to December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229</v>
      </c>
      <c r="G37" s="74">
        <f t="shared" si="5"/>
        <v>191</v>
      </c>
      <c r="H37" s="74">
        <f t="shared" si="5"/>
        <v>172</v>
      </c>
      <c r="I37" s="74">
        <f t="shared" si="5"/>
        <v>0</v>
      </c>
      <c r="J37" s="74">
        <f t="shared" si="5"/>
        <v>200</v>
      </c>
      <c r="K37" s="64">
        <f>IFERROR(F37/G37-1,"n/a")</f>
        <v>0.19895287958115193</v>
      </c>
      <c r="L37" s="64">
        <f>IFERROR(F37/H37-1,"n/a")</f>
        <v>0.33139534883720922</v>
      </c>
      <c r="M37" s="64" t="str">
        <f>IFERROR(F37/I37-1,"n/a")</f>
        <v>n/a</v>
      </c>
      <c r="N37" s="60">
        <f>IFERROR(F37/J37-1,"n/a")</f>
        <v>0.14500000000000002</v>
      </c>
      <c r="O37" s="74">
        <f>'Nov-23'!O37+'Dec-23'!F37</f>
        <v>1100</v>
      </c>
      <c r="P37" s="74">
        <f>'Nov-23'!P37+'Dec-23'!G37</f>
        <v>956</v>
      </c>
      <c r="Q37" s="74">
        <f>'Nov-23'!Q37+'Dec-23'!H37</f>
        <v>515</v>
      </c>
      <c r="R37" s="74">
        <f>'Nov-23'!R37+'Dec-23'!I37</f>
        <v>42</v>
      </c>
      <c r="S37" s="74">
        <f>'Nov-23'!S37+'Dec-23'!J37</f>
        <v>1068</v>
      </c>
      <c r="T37" s="120">
        <f>IFERROR(O37/P37-1,"n/a")</f>
        <v>0.15062761506276146</v>
      </c>
      <c r="U37" s="120">
        <f>IFERROR(O37/Q37-1,"n/a")</f>
        <v>1.1359223300970873</v>
      </c>
      <c r="V37" s="120">
        <f>IFERROR(O37/R37-1,"n/a")</f>
        <v>25.19047619047619</v>
      </c>
      <c r="W37" s="121">
        <f>IFERROR(O37/S37-1,"n/a")</f>
        <v>2.9962546816479474E-2</v>
      </c>
      <c r="X37" s="89">
        <v>1486</v>
      </c>
      <c r="Y37" s="89">
        <v>1052</v>
      </c>
      <c r="Z37" s="70">
        <v>551</v>
      </c>
      <c r="AA37" s="78">
        <v>1584</v>
      </c>
      <c r="AC37" s="123"/>
    </row>
    <row r="38" spans="1:29" s="124" customFormat="1" ht="10.199999999999999">
      <c r="A38" s="123"/>
      <c r="B38" s="123"/>
      <c r="C38" s="33"/>
      <c r="D38" s="26" t="s">
        <v>11</v>
      </c>
      <c r="E38" s="32"/>
      <c r="F38" s="74">
        <f t="shared" si="5"/>
        <v>666281</v>
      </c>
      <c r="G38" s="74">
        <f t="shared" si="5"/>
        <v>518319</v>
      </c>
      <c r="H38" s="74">
        <f t="shared" si="5"/>
        <v>253217</v>
      </c>
      <c r="I38" s="74">
        <f t="shared" si="5"/>
        <v>0</v>
      </c>
      <c r="J38" s="74">
        <f t="shared" si="5"/>
        <v>506611</v>
      </c>
      <c r="K38" s="64">
        <f>IFERROR(F38/G38-1,"n/a")</f>
        <v>0.28546512861770457</v>
      </c>
      <c r="L38" s="64">
        <f>IFERROR(F38/H38-1,"n/a")</f>
        <v>1.6312648834793873</v>
      </c>
      <c r="M38" s="64" t="str">
        <f>IFERROR(F38/I38-1,"n/a")</f>
        <v>n/a</v>
      </c>
      <c r="N38" s="60">
        <f>IFERROR(F38/J38-1,"n/a")</f>
        <v>0.31517278543103089</v>
      </c>
      <c r="O38" s="74">
        <f>'Nov-23'!O38+'Dec-23'!F38</f>
        <v>3694353</v>
      </c>
      <c r="P38" s="74">
        <f>'Nov-23'!P38+'Dec-23'!G38</f>
        <v>2832755</v>
      </c>
      <c r="Q38" s="74">
        <f>'Nov-23'!Q38+'Dec-23'!H38</f>
        <v>763201</v>
      </c>
      <c r="R38" s="74">
        <f>'Nov-23'!R38+'Dec-23'!I38</f>
        <v>0</v>
      </c>
      <c r="S38" s="74">
        <f>'Nov-23'!S38+'Dec-23'!J38</f>
        <v>3119972</v>
      </c>
      <c r="T38" s="120">
        <f>IFERROR(O38/P38-1,"n/a")</f>
        <v>0.30415549526874019</v>
      </c>
      <c r="U38" s="120">
        <f>IFERROR(O38/Q38-1,"n/a")</f>
        <v>3.8406029342204739</v>
      </c>
      <c r="V38" s="120" t="str">
        <f>IFERROR(O38/R38-1,"n/a")</f>
        <v>n/a</v>
      </c>
      <c r="W38" s="121">
        <f>IFERROR(O38/S38-1,"n/a")</f>
        <v>0.18409812652164836</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12</v>
      </c>
      <c r="G40" s="74">
        <f t="shared" si="6"/>
        <v>6</v>
      </c>
      <c r="H40" s="74">
        <f t="shared" si="6"/>
        <v>7</v>
      </c>
      <c r="I40" s="74">
        <f t="shared" si="6"/>
        <v>6</v>
      </c>
      <c r="J40" s="74">
        <f t="shared" si="6"/>
        <v>47</v>
      </c>
      <c r="K40" s="64">
        <f>IFERROR(F40/G40-1,"n/a")</f>
        <v>1</v>
      </c>
      <c r="L40" s="64">
        <f>IFERROR(F40/H40-1,"n/a")</f>
        <v>0.71428571428571419</v>
      </c>
      <c r="M40" s="64">
        <f>IFERROR(F40/I40-1,"n/a")</f>
        <v>1</v>
      </c>
      <c r="N40" s="60">
        <f>IFERROR(F40/J40-1,"n/a")</f>
        <v>-0.74468085106382986</v>
      </c>
      <c r="O40" s="74">
        <f>'Nov-23'!O40+'Dec-23'!F40</f>
        <v>546</v>
      </c>
      <c r="P40" s="74">
        <f>'Nov-23'!P40+'Dec-23'!G40</f>
        <v>536</v>
      </c>
      <c r="Q40" s="74">
        <f>'Nov-23'!Q40+'Dec-23'!H40</f>
        <v>192</v>
      </c>
      <c r="R40" s="74">
        <f>'Nov-23'!R40+'Dec-23'!I40</f>
        <v>44</v>
      </c>
      <c r="S40" s="74">
        <f>'Nov-23'!S40+'Dec-23'!J40</f>
        <v>570</v>
      </c>
      <c r="T40" s="120">
        <f>IFERROR(O40/P40-1,"n/a")</f>
        <v>1.8656716417910557E-2</v>
      </c>
      <c r="U40" s="120">
        <f>IFERROR(O40/Q40-1,"n/a")</f>
        <v>1.84375</v>
      </c>
      <c r="V40" s="120">
        <f>IFERROR(O40/R40-1,"n/a")</f>
        <v>11.409090909090908</v>
      </c>
      <c r="W40" s="121">
        <f>IFERROR(O40/S40-1,"n/a")</f>
        <v>-4.2105263157894757E-2</v>
      </c>
      <c r="X40" s="89">
        <v>563</v>
      </c>
      <c r="Y40" s="89">
        <v>226</v>
      </c>
      <c r="Z40" s="70">
        <v>66</v>
      </c>
      <c r="AA40" s="78">
        <v>573</v>
      </c>
      <c r="AC40" s="123"/>
    </row>
    <row r="41" spans="1:29" s="124" customFormat="1" ht="10.199999999999999">
      <c r="A41" s="123"/>
      <c r="B41" s="123"/>
      <c r="C41" s="33"/>
      <c r="D41" s="26" t="s">
        <v>11</v>
      </c>
      <c r="E41" s="32"/>
      <c r="F41" s="74">
        <f t="shared" si="6"/>
        <v>30889</v>
      </c>
      <c r="G41" s="74">
        <f t="shared" si="6"/>
        <v>22360</v>
      </c>
      <c r="H41" s="74">
        <f t="shared" si="6"/>
        <v>13748</v>
      </c>
      <c r="I41" s="74">
        <f t="shared" si="6"/>
        <v>2141</v>
      </c>
      <c r="J41" s="74">
        <f t="shared" si="6"/>
        <v>55736</v>
      </c>
      <c r="K41" s="64">
        <f>IFERROR(F41/G41-1,"n/a")</f>
        <v>0.38144007155635062</v>
      </c>
      <c r="L41" s="64">
        <f>IFERROR(F41/H41-1,"n/a")</f>
        <v>1.2467995344777423</v>
      </c>
      <c r="M41" s="64">
        <f>IFERROR(F41/I41-1,"n/a")</f>
        <v>13.427370387669313</v>
      </c>
      <c r="N41" s="60">
        <f>IFERROR(F41/J41-1,"n/a")</f>
        <v>-0.44579804794028999</v>
      </c>
      <c r="O41" s="74">
        <f>'Nov-23'!O41+'Dec-23'!F41</f>
        <v>1577630</v>
      </c>
      <c r="P41" s="74">
        <f>'Nov-23'!P41+'Dec-23'!G41</f>
        <v>929455</v>
      </c>
      <c r="Q41" s="74">
        <f>'Nov-23'!Q41+'Dec-23'!H41</f>
        <v>292432</v>
      </c>
      <c r="R41" s="74">
        <f>'Nov-23'!R41+'Dec-23'!I41</f>
        <v>29562</v>
      </c>
      <c r="S41" s="74">
        <f>'Nov-23'!S41+'Dec-23'!J41</f>
        <v>1318159</v>
      </c>
      <c r="T41" s="120">
        <f>IFERROR(O41/P41-1,"n/a")</f>
        <v>0.69737104001807504</v>
      </c>
      <c r="U41" s="120">
        <f>IFERROR(O41/Q41-1,"n/a")</f>
        <v>4.3948610275209283</v>
      </c>
      <c r="V41" s="120">
        <f>IFERROR(O41/R41-1,"n/a")</f>
        <v>52.366822271835467</v>
      </c>
      <c r="W41" s="121">
        <f>IFERROR(O41/S41-1,"n/a")</f>
        <v>0.1968434763939706</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v>
      </c>
      <c r="G43" s="74">
        <f t="shared" si="7"/>
        <v>9</v>
      </c>
      <c r="H43" s="74">
        <f t="shared" si="7"/>
        <v>3</v>
      </c>
      <c r="I43" s="74">
        <f t="shared" si="7"/>
        <v>0</v>
      </c>
      <c r="J43" s="74">
        <f t="shared" si="7"/>
        <v>10</v>
      </c>
      <c r="K43" s="64">
        <f>IFERROR(F43/G43-1,"n/a")</f>
        <v>-0.11111111111111116</v>
      </c>
      <c r="L43" s="64">
        <f>IFERROR(F43/H43-1,"n/a")</f>
        <v>1.6666666666666665</v>
      </c>
      <c r="M43" s="64" t="str">
        <f>IFERROR(F43/I43-1,"n/a")</f>
        <v>n/a</v>
      </c>
      <c r="N43" s="60">
        <f>IFERROR(F43/J43-1,"n/a")</f>
        <v>-0.19999999999999996</v>
      </c>
      <c r="O43" s="74">
        <f>'Nov-23'!O43+'Dec-23'!F43</f>
        <v>685</v>
      </c>
      <c r="P43" s="74">
        <f>'Nov-23'!P43+'Dec-23'!G43</f>
        <v>646</v>
      </c>
      <c r="Q43" s="74">
        <f>'Nov-23'!Q43+'Dec-23'!H43</f>
        <v>47</v>
      </c>
      <c r="R43" s="74">
        <f>'Nov-23'!R43+'Dec-23'!I43</f>
        <v>7</v>
      </c>
      <c r="S43" s="74">
        <f>'Nov-23'!S43+'Dec-23'!J43</f>
        <v>284</v>
      </c>
      <c r="T43" s="120">
        <f>IFERROR(O43/P43-1,"n/a")</f>
        <v>6.0371517027863808E-2</v>
      </c>
      <c r="U43" s="120">
        <f>IFERROR(O43/Q43-1,"n/a")</f>
        <v>13.574468085106384</v>
      </c>
      <c r="V43" s="120">
        <f>IFERROR(O43/R43-1,"n/a")</f>
        <v>96.857142857142861</v>
      </c>
      <c r="W43" s="121">
        <f>IFERROR(O43/S43-1,"n/a")</f>
        <v>1.4119718309859155</v>
      </c>
      <c r="X43" s="89">
        <v>669</v>
      </c>
      <c r="Y43" s="89">
        <v>59</v>
      </c>
      <c r="Z43" s="70">
        <v>9</v>
      </c>
      <c r="AA43" s="78">
        <v>287</v>
      </c>
      <c r="AC43" s="123"/>
    </row>
    <row r="44" spans="1:29" s="124" customFormat="1" ht="10.199999999999999">
      <c r="A44" s="123"/>
      <c r="B44" s="123"/>
      <c r="C44" s="33"/>
      <c r="D44" s="26" t="s">
        <v>11</v>
      </c>
      <c r="E44" s="32"/>
      <c r="F44" s="74">
        <f t="shared" si="7"/>
        <v>7403</v>
      </c>
      <c r="G44" s="74">
        <f t="shared" si="7"/>
        <v>6763</v>
      </c>
      <c r="H44" s="74">
        <f t="shared" si="7"/>
        <v>864</v>
      </c>
      <c r="I44" s="74">
        <f t="shared" si="7"/>
        <v>0</v>
      </c>
      <c r="J44" s="74">
        <f t="shared" si="7"/>
        <v>10787</v>
      </c>
      <c r="K44" s="64">
        <f>IFERROR(F44/G44-1,"n/a")</f>
        <v>9.4632559515008152E-2</v>
      </c>
      <c r="L44" s="64">
        <f>IFERROR(F44/H44-1,"n/a")</f>
        <v>7.5682870370370363</v>
      </c>
      <c r="M44" s="64" t="str">
        <f>IFERROR(F44/I44-1,"n/a")</f>
        <v>n/a</v>
      </c>
      <c r="N44" s="60">
        <f>IFERROR(F44/J44-1,"n/a")</f>
        <v>-0.31371094836377122</v>
      </c>
      <c r="O44" s="74">
        <f>'Nov-23'!O44+'Dec-23'!F44</f>
        <v>1256680</v>
      </c>
      <c r="P44" s="74">
        <f>'Nov-23'!P44+'Dec-23'!G44</f>
        <v>884410</v>
      </c>
      <c r="Q44" s="74">
        <f>'Nov-23'!Q44+'Dec-23'!H44</f>
        <v>17541</v>
      </c>
      <c r="R44" s="74">
        <f>'Nov-23'!R44+'Dec-23'!I44</f>
        <v>8294</v>
      </c>
      <c r="S44" s="74">
        <f>'Nov-23'!S44+'Dec-23'!J44</f>
        <v>579446</v>
      </c>
      <c r="T44" s="120">
        <f>IFERROR(O44/P44-1,"n/a")</f>
        <v>0.42092468425277874</v>
      </c>
      <c r="U44" s="120">
        <f>IFERROR(O44/Q44-1,"n/a")</f>
        <v>70.642437717347931</v>
      </c>
      <c r="V44" s="120">
        <f>IFERROR(O44/R44-1,"n/a")</f>
        <v>150.51675910296601</v>
      </c>
      <c r="W44" s="121">
        <f>IFERROR(O44/S44-1,"n/a")</f>
        <v>1.1687611960389752</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128</v>
      </c>
      <c r="G46" s="74">
        <f t="shared" si="8"/>
        <v>67</v>
      </c>
      <c r="H46" s="74">
        <f t="shared" si="8"/>
        <v>25</v>
      </c>
      <c r="I46" s="74">
        <f t="shared" si="8"/>
        <v>0</v>
      </c>
      <c r="J46" s="74">
        <f t="shared" si="8"/>
        <v>20</v>
      </c>
      <c r="K46" s="64">
        <f>IFERROR(F46/G46-1,"n/a")</f>
        <v>0.91044776119402981</v>
      </c>
      <c r="L46" s="64">
        <f>IFERROR(F46/H46-1,"n/a")</f>
        <v>4.12</v>
      </c>
      <c r="M46" s="64" t="str">
        <f>IFERROR(F46/I46-1,"n/a")</f>
        <v>n/a</v>
      </c>
      <c r="N46" s="60">
        <f>IFERROR(F46/J46-1,"n/a")</f>
        <v>5.4</v>
      </c>
      <c r="O46" s="74">
        <f>'Nov-23'!O46+'Dec-23'!F46</f>
        <v>1212</v>
      </c>
      <c r="P46" s="74">
        <f>'Nov-23'!P46+'Dec-23'!G46</f>
        <v>838</v>
      </c>
      <c r="Q46" s="74">
        <f>'Nov-23'!Q46+'Dec-23'!H46</f>
        <v>283</v>
      </c>
      <c r="R46" s="74">
        <f>'Nov-23'!R46+'Dec-23'!I46</f>
        <v>0</v>
      </c>
      <c r="S46" s="74">
        <f>'Nov-23'!S46+'Dec-23'!J46</f>
        <v>738</v>
      </c>
      <c r="T46" s="120">
        <f>IFERROR(O46/P46-1,"n/a")</f>
        <v>0.44630071599045351</v>
      </c>
      <c r="U46" s="120">
        <f>IFERROR(O46/Q46-1,"n/a")</f>
        <v>3.2826855123674914</v>
      </c>
      <c r="V46" s="120" t="str">
        <f>IFERROR(O46/R46-1,"n/a")</f>
        <v>n/a</v>
      </c>
      <c r="W46" s="121">
        <f>IFERROR(O46/S46-1,"n/a")</f>
        <v>0.64227642276422769</v>
      </c>
      <c r="X46" s="89">
        <v>1129</v>
      </c>
      <c r="Y46" s="89">
        <v>336</v>
      </c>
      <c r="Z46" s="84">
        <v>43</v>
      </c>
      <c r="AA46" s="78">
        <v>781</v>
      </c>
      <c r="AC46" s="123"/>
    </row>
    <row r="47" spans="1:29" s="124" customFormat="1" ht="10.199999999999999">
      <c r="A47" s="123"/>
      <c r="B47" s="123"/>
      <c r="C47" s="33"/>
      <c r="D47" s="26" t="s">
        <v>11</v>
      </c>
      <c r="E47" s="32"/>
      <c r="F47" s="74">
        <f t="shared" si="8"/>
        <v>383396</v>
      </c>
      <c r="G47" s="74">
        <f t="shared" si="8"/>
        <v>215490</v>
      </c>
      <c r="H47" s="74">
        <f t="shared" si="8"/>
        <v>39214</v>
      </c>
      <c r="I47" s="74">
        <f t="shared" si="8"/>
        <v>0</v>
      </c>
      <c r="J47" s="74">
        <f t="shared" si="8"/>
        <v>58943</v>
      </c>
      <c r="K47" s="64">
        <f>IFERROR(F47/G47-1,"n/a")</f>
        <v>0.77918232864634085</v>
      </c>
      <c r="L47" s="64">
        <f>IFERROR(F47/H47-1,"n/a")</f>
        <v>8.7770184117917065</v>
      </c>
      <c r="M47" s="64" t="str">
        <f>IFERROR(F47/I47-1,"n/a")</f>
        <v>n/a</v>
      </c>
      <c r="N47" s="60">
        <f>IFERROR(F47/J47-1,"n/a")</f>
        <v>5.5045213172047571</v>
      </c>
      <c r="O47" s="74">
        <f>'Nov-23'!O47+'Dec-23'!F47</f>
        <v>3604192</v>
      </c>
      <c r="P47" s="74">
        <f>'Nov-23'!P47+'Dec-23'!G47</f>
        <v>2090796</v>
      </c>
      <c r="Q47" s="74">
        <f>'Nov-23'!Q47+'Dec-23'!H47</f>
        <v>465109</v>
      </c>
      <c r="R47" s="74">
        <f>'Nov-23'!R47+'Dec-23'!I47</f>
        <v>0</v>
      </c>
      <c r="S47" s="74">
        <f>'Nov-23'!S47+'Dec-23'!J47</f>
        <v>2301042</v>
      </c>
      <c r="T47" s="120">
        <f>IFERROR(O47/P47-1,"n/a")</f>
        <v>0.72383723710969416</v>
      </c>
      <c r="U47" s="120">
        <f>IFERROR(O47/Q47-1,"n/a")</f>
        <v>6.749134073948257</v>
      </c>
      <c r="V47" s="120" t="str">
        <f>IFERROR(O47/R47-1,"n/a")</f>
        <v>n/a</v>
      </c>
      <c r="W47" s="121">
        <f>IFERROR(O47/S47-1,"n/a")</f>
        <v>0.56633038423462057</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'Nov-23'!O49+'Dec-23'!F49</f>
        <v>21</v>
      </c>
      <c r="P49" s="74">
        <f>'Nov-23'!P49+'Dec-23'!G49</f>
        <v>9</v>
      </c>
      <c r="Q49" s="74">
        <f>'Nov-23'!Q49+'Dec-23'!H49</f>
        <v>0</v>
      </c>
      <c r="R49" s="74">
        <f>'Nov-23'!R49+'Dec-23'!I49</f>
        <v>0</v>
      </c>
      <c r="S49" s="74">
        <f>'Nov-23'!S49+'Dec-23'!J49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'Nov-23'!O50+'Dec-23'!F50</f>
        <v>38626</v>
      </c>
      <c r="P50" s="74">
        <f>'Nov-23'!P50+'Dec-23'!G50</f>
        <v>15637</v>
      </c>
      <c r="Q50" s="74">
        <f>'Nov-23'!Q50+'Dec-23'!H50</f>
        <v>0</v>
      </c>
      <c r="R50" s="74">
        <f>'Nov-23'!R50+'Dec-23'!I50</f>
        <v>0</v>
      </c>
      <c r="S50" s="74">
        <f>'Nov-23'!S50+'Dec-23'!J50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377</v>
      </c>
      <c r="G51" s="75">
        <f t="shared" ref="G51:J52" si="10">G37+G40+G43+G46+G49</f>
        <v>273</v>
      </c>
      <c r="H51" s="75">
        <f t="shared" si="10"/>
        <v>207</v>
      </c>
      <c r="I51" s="75">
        <f t="shared" si="10"/>
        <v>6</v>
      </c>
      <c r="J51" s="75">
        <f t="shared" si="10"/>
        <v>277</v>
      </c>
      <c r="K51" s="66">
        <f>IFERROR(F51/G51-1,"n/a")</f>
        <v>0.38095238095238093</v>
      </c>
      <c r="L51" s="66">
        <f>IFERROR(F51/H51-1,"n/a")</f>
        <v>0.82125603864734309</v>
      </c>
      <c r="M51" s="66">
        <f>IFERROR(F51/I51-1,"n/a")</f>
        <v>61.833333333333336</v>
      </c>
      <c r="N51" s="62">
        <f>IFERROR(F51/J51-1,"n/a")</f>
        <v>0.36101083032490977</v>
      </c>
      <c r="O51" s="75">
        <f t="shared" ref="O51:S52" si="11">O37+O40+O43+O46+O49</f>
        <v>3564</v>
      </c>
      <c r="P51" s="75">
        <f t="shared" si="11"/>
        <v>2985</v>
      </c>
      <c r="Q51" s="75">
        <f t="shared" si="11"/>
        <v>1037</v>
      </c>
      <c r="R51" s="75">
        <f t="shared" si="11"/>
        <v>93</v>
      </c>
      <c r="S51" s="75">
        <f t="shared" si="11"/>
        <v>2676</v>
      </c>
      <c r="T51" s="66">
        <f>IFERROR(O51/P51-1,"n/a")</f>
        <v>0.19396984924623117</v>
      </c>
      <c r="U51" s="66">
        <f>IFERROR(O51/Q51-1,"n/a")</f>
        <v>2.4368370298939248</v>
      </c>
      <c r="V51" s="66">
        <f>IFERROR(O51/R51-1,"n/a")</f>
        <v>37.322580645161288</v>
      </c>
      <c r="W51" s="62">
        <f>IFERROR(O51/S51-1,"n/a")</f>
        <v>0.33183856502242159</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1087969</v>
      </c>
      <c r="G52" s="76">
        <f t="shared" si="10"/>
        <v>762932</v>
      </c>
      <c r="H52" s="76">
        <f t="shared" si="10"/>
        <v>307043</v>
      </c>
      <c r="I52" s="76">
        <f t="shared" si="10"/>
        <v>2141</v>
      </c>
      <c r="J52" s="76">
        <f t="shared" si="10"/>
        <v>632077</v>
      </c>
      <c r="K52" s="67">
        <f>IFERROR(F52/G52-1,"n/a")</f>
        <v>0.42603665857507611</v>
      </c>
      <c r="L52" s="67">
        <f>IFERROR(F52/H52-1,"n/a")</f>
        <v>2.5433766605980268</v>
      </c>
      <c r="M52" s="67">
        <f>IFERROR(F52/I52-1,"n/a")</f>
        <v>507.1592713685194</v>
      </c>
      <c r="N52" s="63">
        <f>IFERROR(F52/J52-1,"n/a")</f>
        <v>0.72126022620661723</v>
      </c>
      <c r="O52" s="76">
        <f t="shared" si="11"/>
        <v>10171481</v>
      </c>
      <c r="P52" s="76">
        <f t="shared" si="11"/>
        <v>6753053</v>
      </c>
      <c r="Q52" s="76">
        <f t="shared" si="11"/>
        <v>1538283</v>
      </c>
      <c r="R52" s="76">
        <f t="shared" si="11"/>
        <v>37856</v>
      </c>
      <c r="S52" s="76">
        <f t="shared" si="11"/>
        <v>7338867</v>
      </c>
      <c r="T52" s="67">
        <f>IFERROR(O52/P52-1,"n/a")</f>
        <v>0.50620482321107207</v>
      </c>
      <c r="U52" s="118">
        <f>IFERROR(O52/Q52-1,"n/a")</f>
        <v>5.6122299992914177</v>
      </c>
      <c r="V52" s="118">
        <f>IFERROR(O52/R52-1,"n/a")</f>
        <v>267.68874154691463</v>
      </c>
      <c r="W52" s="119">
        <f>IFERROR(O52/S52-1,"n/a")</f>
        <v>0.38597429276208439</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4" zoomScaleNormal="100" workbookViewId="0">
      <selection activeCell="O37" sqref="O37"/>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45275</v>
      </c>
      <c r="AB3" s="25"/>
      <c r="AC3" s="9"/>
    </row>
    <row r="4" spans="1:29" ht="16.2">
      <c r="A4" s="9"/>
      <c r="B4" s="11" t="s">
        <v>7</v>
      </c>
      <c r="C4" s="26"/>
      <c r="D4" s="93" t="s">
        <v>27</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November</v>
      </c>
      <c r="G9" s="158"/>
      <c r="H9" s="158"/>
      <c r="I9" s="158"/>
      <c r="J9" s="158"/>
      <c r="K9" s="158"/>
      <c r="L9" s="158"/>
      <c r="M9" s="158"/>
      <c r="N9" s="159"/>
      <c r="O9" s="157" t="str">
        <f>"January to "&amp; D4</f>
        <v>January to November</v>
      </c>
      <c r="P9" s="158"/>
      <c r="Q9" s="158"/>
      <c r="R9" s="158"/>
      <c r="S9" s="158"/>
      <c r="T9" s="158"/>
      <c r="U9" s="158"/>
      <c r="V9" s="158"/>
      <c r="W9" s="158"/>
      <c r="X9" s="165"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30"/>
      <c r="X10" s="29"/>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3" t="s">
        <v>101</v>
      </c>
      <c r="X11" s="140">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26"/>
      <c r="X12" s="33"/>
      <c r="Y12" s="26"/>
      <c r="Z12" s="26"/>
      <c r="AA12" s="32"/>
      <c r="AB12" s="123"/>
      <c r="AC12" s="123"/>
    </row>
    <row r="13" spans="1:29" s="124" customFormat="1" ht="10.8">
      <c r="A13" s="123"/>
      <c r="B13" s="128"/>
      <c r="C13" s="33"/>
      <c r="D13" s="26" t="s">
        <v>5</v>
      </c>
      <c r="E13" s="32"/>
      <c r="F13" s="71">
        <v>165</v>
      </c>
      <c r="G13" s="71">
        <v>144</v>
      </c>
      <c r="H13" s="71">
        <v>115</v>
      </c>
      <c r="I13" s="71">
        <v>0</v>
      </c>
      <c r="J13" s="71">
        <v>172</v>
      </c>
      <c r="K13" s="64">
        <f>IFERROR(F13/G13-1,"n/a")</f>
        <v>0.14583333333333326</v>
      </c>
      <c r="L13" s="64">
        <f t="shared" ref="L13:L28" si="0">IFERROR(F13/H13-1,"n/a")</f>
        <v>0.43478260869565211</v>
      </c>
      <c r="M13" s="64" t="str">
        <f>IFERROR(F13/I13-1,"n/a")</f>
        <v>n/a</v>
      </c>
      <c r="N13" s="60">
        <f>IFERROR(F13/J13-1,"n/a")</f>
        <v>-4.0697674418604612E-2</v>
      </c>
      <c r="O13" s="68">
        <f>'Oct-23'!O13+'Nov-23'!F13</f>
        <v>1401</v>
      </c>
      <c r="P13" s="68">
        <f>'Oct-23'!$P$13+G13</f>
        <v>1295</v>
      </c>
      <c r="Q13" s="68">
        <f>'Oct-23'!Q13+'Nov-23'!H13</f>
        <v>343</v>
      </c>
      <c r="R13" s="68">
        <f>'Oct-23'!R13+'Nov-23'!I13</f>
        <v>551</v>
      </c>
      <c r="S13" s="68">
        <f>'Oct-23'!S13+'Nov-23'!J13</f>
        <v>1384</v>
      </c>
      <c r="T13" s="64">
        <f>IFERROR(O13/P13-1,"n/a")</f>
        <v>8.1853281853281779E-2</v>
      </c>
      <c r="U13" s="64">
        <f>IFERROR(O13/Q13-1,"n/a")</f>
        <v>3.0845481049562684</v>
      </c>
      <c r="V13" s="64">
        <f>IFERROR(O13/R13-1,"n/a")</f>
        <v>1.5426497277676949</v>
      </c>
      <c r="W13" s="64">
        <f>IFERROR(O13/S13-1,"n/a")</f>
        <v>1.2283236994219626E-2</v>
      </c>
      <c r="X13" s="141">
        <v>1486</v>
      </c>
      <c r="Y13" s="68">
        <v>522</v>
      </c>
      <c r="Z13" s="68">
        <v>551</v>
      </c>
      <c r="AA13" s="136">
        <v>1591</v>
      </c>
      <c r="AB13" s="123"/>
      <c r="AC13" s="123"/>
    </row>
    <row r="14" spans="1:29" s="124" customFormat="1" ht="10.8">
      <c r="A14" s="123"/>
      <c r="B14" s="128"/>
      <c r="C14" s="33"/>
      <c r="D14" s="26" t="s">
        <v>11</v>
      </c>
      <c r="E14" s="32"/>
      <c r="F14" s="71">
        <v>497550</v>
      </c>
      <c r="G14" s="71">
        <v>410205</v>
      </c>
      <c r="H14" s="71">
        <v>185964</v>
      </c>
      <c r="I14" s="71">
        <v>0</v>
      </c>
      <c r="J14" s="71">
        <v>421184</v>
      </c>
      <c r="K14" s="64">
        <f>IFERROR(F14/G14-1,"n/a")</f>
        <v>0.2129301203057008</v>
      </c>
      <c r="L14" s="64">
        <f t="shared" si="0"/>
        <v>1.6755178421629995</v>
      </c>
      <c r="M14" s="64" t="str">
        <f>IFERROR(F14/I14-1,"n/a")</f>
        <v>n/a</v>
      </c>
      <c r="N14" s="60">
        <f>IFERROR(F14/J14-1,"n/a")</f>
        <v>0.18131268044370152</v>
      </c>
      <c r="O14" s="68">
        <f>'Oct-23'!$O$14+F14</f>
        <v>4566256</v>
      </c>
      <c r="P14" s="68">
        <f>'Oct-23'!P14+'Nov-23'!G14</f>
        <v>3074094</v>
      </c>
      <c r="Q14" s="68">
        <f>'Oct-23'!Q14+'Nov-23'!H14</f>
        <v>509984</v>
      </c>
      <c r="R14" s="68">
        <f>'Oct-23'!R14+'Nov-23'!I14</f>
        <v>1092884</v>
      </c>
      <c r="S14" s="68">
        <f>'Oct-23'!S14+'Nov-23'!J14</f>
        <v>4064465</v>
      </c>
      <c r="T14" s="64">
        <f>IFERROR(O14/P14-1,"n/a")</f>
        <v>0.48539895006463696</v>
      </c>
      <c r="U14" s="64">
        <f>IFERROR(O14/Q14-1,"n/a")</f>
        <v>7.9537240384012051</v>
      </c>
      <c r="V14" s="64">
        <f>IFERROR(O14/R14-1,"n/a")</f>
        <v>3.1781707848225427</v>
      </c>
      <c r="W14" s="64">
        <f>IFERROR(O14/S14-1,"n/a")</f>
        <v>0.12345806889713651</v>
      </c>
      <c r="X14" s="141">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5"/>
      <c r="X15" s="142"/>
      <c r="Y15" s="43"/>
      <c r="Z15" s="43"/>
      <c r="AA15" s="137"/>
      <c r="AB15" s="123"/>
      <c r="AC15" s="123"/>
    </row>
    <row r="16" spans="1:29" s="124" customFormat="1" ht="10.8">
      <c r="A16" s="123"/>
      <c r="B16" s="128"/>
      <c r="C16" s="33"/>
      <c r="D16" s="26" t="s">
        <v>5</v>
      </c>
      <c r="E16" s="32"/>
      <c r="F16" s="71">
        <v>49</v>
      </c>
      <c r="G16" s="71">
        <v>27</v>
      </c>
      <c r="H16" s="71">
        <v>28</v>
      </c>
      <c r="I16" s="71">
        <v>10</v>
      </c>
      <c r="J16" s="71">
        <v>29</v>
      </c>
      <c r="K16" s="64">
        <f>IFERROR(F16/G16-1,"n/a")</f>
        <v>0.81481481481481488</v>
      </c>
      <c r="L16" s="64">
        <f t="shared" si="0"/>
        <v>0.75</v>
      </c>
      <c r="M16" s="64">
        <f>IFERROR(F16/I16-1,"n/a")</f>
        <v>3.9000000000000004</v>
      </c>
      <c r="N16" s="60">
        <f>IFERROR(F16/J16-1,"n/a")</f>
        <v>0.68965517241379315</v>
      </c>
      <c r="O16" s="68">
        <f>'Oct-23'!$O$16+F16</f>
        <v>561</v>
      </c>
      <c r="P16" s="68">
        <f>'Oct-23'!P16+'Nov-23'!G16</f>
        <v>566</v>
      </c>
      <c r="Q16" s="68">
        <f>'Oct-23'!Q16+'Nov-23'!H16</f>
        <v>197</v>
      </c>
      <c r="R16" s="68">
        <f>'Oct-23'!R16+'Nov-23'!I16</f>
        <v>48</v>
      </c>
      <c r="S16" s="68">
        <f>'Oct-23'!S16+'Nov-23'!J16</f>
        <v>546</v>
      </c>
      <c r="T16" s="64">
        <f>IFERROR(O16/P16-1,"n/a")</f>
        <v>-8.8339222614840507E-3</v>
      </c>
      <c r="U16" s="64">
        <f>IFERROR(O16/Q16-1,"n/a")</f>
        <v>1.8477157360406093</v>
      </c>
      <c r="V16" s="64">
        <f>IFERROR(O16/R16-1,"n/a")</f>
        <v>10.6875</v>
      </c>
      <c r="W16" s="64">
        <f>IFERROR(O16/S16-1,"n/a")</f>
        <v>2.7472527472527375E-2</v>
      </c>
      <c r="X16" s="141">
        <v>572</v>
      </c>
      <c r="Y16" s="68">
        <v>202</v>
      </c>
      <c r="Z16" s="68">
        <v>54</v>
      </c>
      <c r="AA16" s="136">
        <v>586</v>
      </c>
      <c r="AB16" s="123"/>
      <c r="AC16" s="123"/>
    </row>
    <row r="17" spans="1:29" s="124" customFormat="1" ht="10.8">
      <c r="A17" s="123"/>
      <c r="B17" s="128"/>
      <c r="C17" s="33"/>
      <c r="D17" s="26" t="s">
        <v>11</v>
      </c>
      <c r="E17" s="32"/>
      <c r="F17" s="71">
        <v>98994</v>
      </c>
      <c r="G17" s="71">
        <v>51003</v>
      </c>
      <c r="H17" s="71">
        <v>29456</v>
      </c>
      <c r="I17" s="71">
        <v>4854</v>
      </c>
      <c r="J17" s="71">
        <v>37844</v>
      </c>
      <c r="K17" s="64">
        <f>IFERROR(F17/G17-1,"n/a")</f>
        <v>0.94094465031468744</v>
      </c>
      <c r="L17" s="64">
        <f t="shared" si="0"/>
        <v>2.3607414448669202</v>
      </c>
      <c r="M17" s="64">
        <f>IFERROR(F17/I17-1,"n/a")</f>
        <v>19.394313967861557</v>
      </c>
      <c r="N17" s="60">
        <f>IFERROR(F17/J17-1,"n/a")</f>
        <v>1.6158439911214457</v>
      </c>
      <c r="O17" s="68">
        <f>'Oct-23'!O17+'Nov-23'!F17</f>
        <v>1629796</v>
      </c>
      <c r="P17" s="68">
        <f>'Oct-23'!P17+'Nov-23'!G17</f>
        <v>943603</v>
      </c>
      <c r="Q17" s="68">
        <f>'Oct-23'!Q17+'Nov-23'!H17</f>
        <v>288787</v>
      </c>
      <c r="R17" s="68">
        <f>'Oct-23'!R17+'Nov-23'!I17</f>
        <v>68534</v>
      </c>
      <c r="S17" s="68">
        <f>'Oct-23'!S17+'Nov-23'!J17</f>
        <v>1342797</v>
      </c>
      <c r="T17" s="64">
        <f>IFERROR(O17/P17-1,"n/a")</f>
        <v>0.72720519116620008</v>
      </c>
      <c r="U17" s="64">
        <f>IFERROR(O17/Q17-1,"n/a")</f>
        <v>4.643591989944146</v>
      </c>
      <c r="V17" s="64">
        <f>IFERROR(O17/R17-1,"n/a")</f>
        <v>22.780838707794672</v>
      </c>
      <c r="W17" s="64">
        <f>IFERROR(O17/S17-1,"n/a")</f>
        <v>0.21373223204996727</v>
      </c>
      <c r="X17" s="141">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4"/>
      <c r="X18" s="142"/>
      <c r="Y18" s="43"/>
      <c r="Z18" s="43"/>
      <c r="AA18" s="137"/>
      <c r="AB18" s="123"/>
      <c r="AC18" s="123"/>
    </row>
    <row r="19" spans="1:29" s="124" customFormat="1" ht="10.8">
      <c r="A19" s="123"/>
      <c r="B19" s="128"/>
      <c r="C19" s="33"/>
      <c r="D19" s="26" t="s">
        <v>5</v>
      </c>
      <c r="E19" s="32"/>
      <c r="F19" s="71">
        <v>39</v>
      </c>
      <c r="G19" s="71">
        <v>39</v>
      </c>
      <c r="H19" s="71">
        <v>13</v>
      </c>
      <c r="I19" s="71">
        <v>1</v>
      </c>
      <c r="J19" s="71">
        <v>15</v>
      </c>
      <c r="K19" s="64">
        <f>IFERROR(F19/G19-1,"n/a")</f>
        <v>0</v>
      </c>
      <c r="L19" s="64">
        <f t="shared" si="0"/>
        <v>2</v>
      </c>
      <c r="M19" s="64">
        <f>IFERROR(F19/I19-1,"n/a")</f>
        <v>38</v>
      </c>
      <c r="N19" s="60">
        <f>IFERROR(F19/J19-1,"n/a")</f>
        <v>1.6</v>
      </c>
      <c r="O19" s="68">
        <f>'Oct-23'!O19+'Nov-23'!F19</f>
        <v>700</v>
      </c>
      <c r="P19" s="68">
        <f>'Oct-23'!P19+'Nov-23'!G19</f>
        <v>649</v>
      </c>
      <c r="Q19" s="68">
        <f>'Oct-23'!Q19+'Nov-23'!H19</f>
        <v>44</v>
      </c>
      <c r="R19" s="68">
        <f>'Oct-23'!R19+'Nov-23'!I19</f>
        <v>10</v>
      </c>
      <c r="S19" s="68">
        <f>'Oct-23'!S19+'Nov-23'!J19</f>
        <v>280</v>
      </c>
      <c r="T19" s="64">
        <f>IFERROR(O19/P19-1,"n/a")</f>
        <v>7.8582434514637978E-2</v>
      </c>
      <c r="U19" s="64">
        <f>IFERROR(O19/Q19-1,"n/a")</f>
        <v>14.909090909090908</v>
      </c>
      <c r="V19" s="64">
        <f>IFERROR(O19/R19-1,"n/a")</f>
        <v>69</v>
      </c>
      <c r="W19" s="64">
        <f>IFERROR(O19/S19-1,"n/a")</f>
        <v>1.5</v>
      </c>
      <c r="X19" s="141">
        <v>658</v>
      </c>
      <c r="Y19" s="68">
        <v>47</v>
      </c>
      <c r="Z19" s="68">
        <v>9</v>
      </c>
      <c r="AA19" s="136">
        <v>290</v>
      </c>
      <c r="AB19" s="123"/>
      <c r="AC19" s="123"/>
    </row>
    <row r="20" spans="1:29" s="124" customFormat="1" ht="10.8">
      <c r="A20" s="123"/>
      <c r="B20" s="128"/>
      <c r="C20" s="33"/>
      <c r="D20" s="26" t="s">
        <v>11</v>
      </c>
      <c r="E20" s="32"/>
      <c r="F20" s="71">
        <v>44881</v>
      </c>
      <c r="G20" s="71">
        <v>43590</v>
      </c>
      <c r="H20" s="71">
        <v>5685</v>
      </c>
      <c r="I20" s="71">
        <v>0</v>
      </c>
      <c r="J20" s="71">
        <v>20135</v>
      </c>
      <c r="K20" s="64">
        <f>IFERROR(F20/G20-1,"n/a")</f>
        <v>2.96168846065612E-2</v>
      </c>
      <c r="L20" s="64">
        <f t="shared" si="0"/>
        <v>6.8946350043975375</v>
      </c>
      <c r="M20" s="64" t="str">
        <f>IFERROR(F20/I20-1,"n/a")</f>
        <v>n/a</v>
      </c>
      <c r="N20" s="60">
        <f t="shared" ref="N20:N28" si="1">IFERROR(F20/J20-1,"n/a")</f>
        <v>1.2290042215048422</v>
      </c>
      <c r="O20" s="68">
        <f>'Oct-23'!O20+'Nov-23'!F20</f>
        <v>1270123</v>
      </c>
      <c r="P20" s="68">
        <f>'Oct-23'!P20+'Nov-23'!G20</f>
        <v>880732</v>
      </c>
      <c r="Q20" s="68">
        <f>'Oct-23'!Q20+'Nov-23'!H20</f>
        <v>16677</v>
      </c>
      <c r="R20" s="68">
        <f>'Oct-23'!R20+'Nov-23'!I20</f>
        <v>10047</v>
      </c>
      <c r="S20" s="68">
        <f>'Oct-23'!S20+'Nov-23'!J20</f>
        <v>575143</v>
      </c>
      <c r="T20" s="64">
        <f>IFERROR(O20/P20-1,"n/a")</f>
        <v>0.44212200760276676</v>
      </c>
      <c r="U20" s="64">
        <f>IFERROR(O20/Q20-1,"n/a")</f>
        <v>75.160160700365779</v>
      </c>
      <c r="V20" s="64">
        <f>IFERROR(O20/R20-1,"n/a")</f>
        <v>125.41813476659699</v>
      </c>
      <c r="W20" s="64">
        <f>IFERROR(O20/S20-1,"n/a")</f>
        <v>1.2083603555985207</v>
      </c>
      <c r="X20" s="141">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4"/>
      <c r="X21" s="142"/>
      <c r="Y21" s="43"/>
      <c r="Z21" s="43"/>
      <c r="AA21" s="137"/>
      <c r="AB21" s="123"/>
      <c r="AC21" s="123"/>
    </row>
    <row r="22" spans="1:29" s="124" customFormat="1" ht="10.8">
      <c r="A22" s="123"/>
      <c r="B22" s="128"/>
      <c r="C22" s="33"/>
      <c r="D22" s="26" t="s">
        <v>5</v>
      </c>
      <c r="E22" s="34"/>
      <c r="F22" s="71">
        <v>210</v>
      </c>
      <c r="G22" s="71">
        <v>130</v>
      </c>
      <c r="H22" s="71">
        <v>67</v>
      </c>
      <c r="I22" s="71">
        <v>0</v>
      </c>
      <c r="J22" s="71">
        <v>95</v>
      </c>
      <c r="K22" s="64">
        <f>IFERROR(F22/G22-1,"n/a")</f>
        <v>0.61538461538461542</v>
      </c>
      <c r="L22" s="64">
        <f t="shared" si="0"/>
        <v>2.1343283582089554</v>
      </c>
      <c r="M22" s="64" t="str">
        <f>IFERROR(F22/I22-1,"n/a")</f>
        <v>n/a</v>
      </c>
      <c r="N22" s="60">
        <f t="shared" si="1"/>
        <v>1.2105263157894739</v>
      </c>
      <c r="O22" s="68">
        <f>'Oct-23'!O22+'Nov-23'!F22</f>
        <v>1371</v>
      </c>
      <c r="P22" s="68">
        <f>'Oct-23'!P22+'Nov-23'!G22</f>
        <v>824</v>
      </c>
      <c r="Q22" s="68">
        <f>'Oct-23'!Q22+'Nov-23'!H22</f>
        <v>258</v>
      </c>
      <c r="R22" s="68">
        <f>'Oct-23'!R22+'Nov-23'!I22</f>
        <v>205</v>
      </c>
      <c r="S22" s="68">
        <f>'Oct-23'!S22+'Nov-23'!J22</f>
        <v>1041</v>
      </c>
      <c r="T22" s="64">
        <f>IFERROR(O22/P22-1,"n/a")</f>
        <v>0.66383495145631066</v>
      </c>
      <c r="U22" s="64">
        <f>IFERROR(O22/Q22-1,"n/a")</f>
        <v>4.3139534883720927</v>
      </c>
      <c r="V22" s="64">
        <f>IFERROR(O22/R22-1,"n/a")</f>
        <v>5.6878048780487802</v>
      </c>
      <c r="W22" s="64">
        <f>IFERROR(O22/S22-1,"n/a")</f>
        <v>0.31700288184438041</v>
      </c>
      <c r="X22" s="141">
        <v>895</v>
      </c>
      <c r="Y22" s="68">
        <v>283</v>
      </c>
      <c r="Z22" s="68">
        <v>43</v>
      </c>
      <c r="AA22" s="136">
        <v>827</v>
      </c>
      <c r="AB22" s="123"/>
      <c r="AC22" s="123"/>
    </row>
    <row r="23" spans="1:29" s="124" customFormat="1" ht="10.8">
      <c r="A23" s="123"/>
      <c r="B23" s="128"/>
      <c r="C23" s="33"/>
      <c r="D23" s="26" t="s">
        <v>11</v>
      </c>
      <c r="E23" s="32"/>
      <c r="F23" s="71">
        <v>507202</v>
      </c>
      <c r="G23" s="71">
        <v>274849</v>
      </c>
      <c r="H23" s="71">
        <v>83507</v>
      </c>
      <c r="I23" s="71">
        <v>0</v>
      </c>
      <c r="J23" s="71">
        <v>263747</v>
      </c>
      <c r="K23" s="64">
        <f>IFERROR(F23/G23-1,"n/a")</f>
        <v>0.84538419277494192</v>
      </c>
      <c r="L23" s="64">
        <f t="shared" si="0"/>
        <v>5.0737662710910465</v>
      </c>
      <c r="M23" s="64" t="str">
        <f>IFERROR(F23/I23-1,"n/a")</f>
        <v>n/a</v>
      </c>
      <c r="N23" s="60">
        <f t="shared" si="1"/>
        <v>0.92306263199202276</v>
      </c>
      <c r="O23" s="68">
        <f>'Oct-23'!O23+'Nov-23'!F23</f>
        <v>4057070</v>
      </c>
      <c r="P23" s="68">
        <f>'Oct-23'!P23+'Nov-23'!G23</f>
        <v>1943760</v>
      </c>
      <c r="Q23" s="68">
        <f>'Oct-23'!Q23+'Nov-23'!H23</f>
        <v>425895</v>
      </c>
      <c r="R23" s="68">
        <f>'Oct-23'!R23+'Nov-23'!I23</f>
        <v>545974</v>
      </c>
      <c r="S23" s="68">
        <f>'Oct-23'!S23+'Nov-23'!J23</f>
        <v>3161914</v>
      </c>
      <c r="T23" s="64">
        <f>IFERROR(O23/P23-1,"n/a")</f>
        <v>1.0872278470593075</v>
      </c>
      <c r="U23" s="64">
        <f>IFERROR(O23/Q23-1,"n/a")</f>
        <v>8.5259864520597795</v>
      </c>
      <c r="V23" s="64">
        <f>IFERROR(O23/R23-1,"n/a")</f>
        <v>6.4308849871971923</v>
      </c>
      <c r="W23" s="64">
        <f>IFERROR(O23/S23-1,"n/a")</f>
        <v>0.28310573911877435</v>
      </c>
      <c r="X23" s="141">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4"/>
      <c r="X24" s="142"/>
      <c r="Y24" s="43"/>
      <c r="Z24" s="43"/>
      <c r="AA24" s="137"/>
      <c r="AB24" s="123"/>
      <c r="AC24" s="123"/>
    </row>
    <row r="25" spans="1:29" s="124" customFormat="1" ht="10.8">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'Oct-23'!O25+'Nov-23'!F25</f>
        <v>21</v>
      </c>
      <c r="P25" s="68">
        <f>'Oct-23'!P25+'Nov-23'!G25</f>
        <v>9</v>
      </c>
      <c r="Q25" s="68">
        <f>'Oct-23'!Q25+'Nov-23'!H25</f>
        <v>0</v>
      </c>
      <c r="R25" s="68">
        <f>'Oct-23'!R25+'Nov-23'!I25</f>
        <v>0</v>
      </c>
      <c r="S25" s="68">
        <f>'Oct-23'!S25+'Nov-23'!J25</f>
        <v>16</v>
      </c>
      <c r="T25" s="64">
        <f>IFERROR(O25/P25-1,"n/a")</f>
        <v>1.3333333333333335</v>
      </c>
      <c r="U25" s="64" t="str">
        <f>IFERROR(O25/Q25-1,"n/a")</f>
        <v>n/a</v>
      </c>
      <c r="V25" s="64" t="str">
        <f>IFERROR(O25/R25-1,"n/a")</f>
        <v>n/a</v>
      </c>
      <c r="W25" s="64">
        <f>IFERROR(O25/S25-1,"n/a")</f>
        <v>0.3125</v>
      </c>
      <c r="X25" s="141">
        <v>9</v>
      </c>
      <c r="Y25" s="68">
        <v>0</v>
      </c>
      <c r="Z25" s="68">
        <v>0</v>
      </c>
      <c r="AA25" s="136">
        <v>16</v>
      </c>
      <c r="AB25" s="123"/>
      <c r="AC25" s="123"/>
    </row>
    <row r="26" spans="1:29" s="124" customFormat="1" ht="10.8">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'Oct-23'!O26+'Nov-23'!F26</f>
        <v>38626</v>
      </c>
      <c r="P26" s="68">
        <f>'Oct-23'!P26+'Nov-23'!G26</f>
        <v>15637</v>
      </c>
      <c r="Q26" s="68">
        <f>'Oct-23'!Q26+'Nov-23'!H26</f>
        <v>0</v>
      </c>
      <c r="R26" s="68">
        <f>'Oct-23'!R26+'Nov-23'!I26</f>
        <v>0</v>
      </c>
      <c r="S26" s="68">
        <f>'Oct-23'!S26+'Nov-23'!J26</f>
        <v>20248</v>
      </c>
      <c r="T26" s="64">
        <f>IFERROR(O26/P26-1,"n/a")</f>
        <v>1.4701669118117286</v>
      </c>
      <c r="U26" s="64" t="str">
        <f>IFERROR(O26/Q26-1,"n/a")</f>
        <v>n/a</v>
      </c>
      <c r="V26" s="64" t="str">
        <f>IFERROR(O26/R26-1,"n/a")</f>
        <v>n/a</v>
      </c>
      <c r="W26" s="64">
        <f>IFERROR(O26/S26-1,"n/a")</f>
        <v>0.90764519952587919</v>
      </c>
      <c r="X26" s="143">
        <v>15637</v>
      </c>
      <c r="Y26" s="144">
        <v>0</v>
      </c>
      <c r="Z26" s="144">
        <v>0</v>
      </c>
      <c r="AA26" s="138">
        <v>20248</v>
      </c>
      <c r="AB26" s="123"/>
      <c r="AC26" s="123"/>
    </row>
    <row r="27" spans="1:29" s="124" customFormat="1" ht="11.4" thickBot="1">
      <c r="A27" s="123"/>
      <c r="B27" s="128"/>
      <c r="C27" s="35" t="s">
        <v>12</v>
      </c>
      <c r="D27" s="36"/>
      <c r="E27" s="37"/>
      <c r="F27" s="75">
        <f t="shared" ref="F27:J28" si="2">F13+F16+F19+F22+F25</f>
        <v>463</v>
      </c>
      <c r="G27" s="75">
        <f t="shared" si="2"/>
        <v>340</v>
      </c>
      <c r="H27" s="75">
        <f t="shared" si="2"/>
        <v>223</v>
      </c>
      <c r="I27" s="75">
        <f t="shared" si="2"/>
        <v>11</v>
      </c>
      <c r="J27" s="75">
        <f t="shared" si="2"/>
        <v>311</v>
      </c>
      <c r="K27" s="66">
        <f>IFERROR(F27/G27-1,"n/a")</f>
        <v>0.36176470588235299</v>
      </c>
      <c r="L27" s="66">
        <f t="shared" si="0"/>
        <v>1.0762331838565022</v>
      </c>
      <c r="M27" s="66">
        <f>IFERROR(F27/I27-1,"n/a")</f>
        <v>41.090909090909093</v>
      </c>
      <c r="N27" s="62">
        <f t="shared" si="1"/>
        <v>0.4887459807073955</v>
      </c>
      <c r="O27" s="75">
        <f t="shared" ref="O27:S28" si="3">O13+O16+O19+O22+O25</f>
        <v>4054</v>
      </c>
      <c r="P27" s="75">
        <f t="shared" si="3"/>
        <v>3343</v>
      </c>
      <c r="Q27" s="75">
        <f t="shared" si="3"/>
        <v>842</v>
      </c>
      <c r="R27" s="75">
        <f t="shared" si="3"/>
        <v>814</v>
      </c>
      <c r="S27" s="75">
        <f t="shared" si="3"/>
        <v>3267</v>
      </c>
      <c r="T27" s="66">
        <f>IFERROR(O27/P27-1,"n/a")</f>
        <v>0.21268321866586892</v>
      </c>
      <c r="U27" s="66">
        <f>IFERROR(O27/Q27-1,"n/a")</f>
        <v>3.8147268408551067</v>
      </c>
      <c r="V27" s="66">
        <f>IFERROR(O27/R27-1,"n/a")</f>
        <v>3.9803439803439806</v>
      </c>
      <c r="W27" s="62">
        <f>IFERROR(O27/S27-1,"n/a")</f>
        <v>0.24089378634833181</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1148627</v>
      </c>
      <c r="G28" s="76">
        <f t="shared" si="2"/>
        <v>779647</v>
      </c>
      <c r="H28" s="76">
        <f t="shared" si="2"/>
        <v>304612</v>
      </c>
      <c r="I28" s="76">
        <f t="shared" si="2"/>
        <v>4854</v>
      </c>
      <c r="J28" s="76">
        <f t="shared" si="2"/>
        <v>742910</v>
      </c>
      <c r="K28" s="67">
        <f>IFERROR(F28/G28-1,"n/a")</f>
        <v>0.47326546501172961</v>
      </c>
      <c r="L28" s="67">
        <f t="shared" si="0"/>
        <v>2.7707870996546426</v>
      </c>
      <c r="M28" s="67">
        <f>IFERROR(F28/I28-1,"n/a")</f>
        <v>235.63514627111661</v>
      </c>
      <c r="N28" s="63">
        <f t="shared" si="1"/>
        <v>0.54611864155819689</v>
      </c>
      <c r="O28" s="76">
        <f t="shared" si="3"/>
        <v>11561871</v>
      </c>
      <c r="P28" s="76">
        <f t="shared" si="3"/>
        <v>6857826</v>
      </c>
      <c r="Q28" s="76">
        <f t="shared" si="3"/>
        <v>1241343</v>
      </c>
      <c r="R28" s="76">
        <f t="shared" si="3"/>
        <v>1717439</v>
      </c>
      <c r="S28" s="76">
        <f t="shared" si="3"/>
        <v>9164567</v>
      </c>
      <c r="T28" s="67">
        <f>IFERROR(O28/P28-1,"n/a")</f>
        <v>0.68593822590424436</v>
      </c>
      <c r="U28" s="67">
        <f>IFERROR(O28/Q28-1,"n/a")</f>
        <v>8.314001851220814</v>
      </c>
      <c r="V28" s="67">
        <f>IFERROR(O28/R28-1,"n/a")</f>
        <v>5.7320417202590601</v>
      </c>
      <c r="W28" s="63">
        <f>IFERROR(O28/S28-1,"n/a")</f>
        <v>0.26158398972913832</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November</v>
      </c>
      <c r="G33" s="158"/>
      <c r="H33" s="158"/>
      <c r="I33" s="158"/>
      <c r="J33" s="158"/>
      <c r="K33" s="158"/>
      <c r="L33" s="158"/>
      <c r="M33" s="158"/>
      <c r="N33" s="159"/>
      <c r="O33" s="161" t="str">
        <f>"April to "&amp;D4&amp;" (YTD)"</f>
        <v>April to November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165</v>
      </c>
      <c r="G37" s="74">
        <f t="shared" si="5"/>
        <v>144</v>
      </c>
      <c r="H37" s="74">
        <f t="shared" si="5"/>
        <v>115</v>
      </c>
      <c r="I37" s="74">
        <f t="shared" si="5"/>
        <v>0</v>
      </c>
      <c r="J37" s="74">
        <f t="shared" si="5"/>
        <v>172</v>
      </c>
      <c r="K37" s="64">
        <f>IFERROR(F37/G37-1,"n/a")</f>
        <v>0.14583333333333326</v>
      </c>
      <c r="L37" s="64">
        <f>IFERROR(F37/H37-1,"n/a")</f>
        <v>0.43478260869565211</v>
      </c>
      <c r="M37" s="64" t="str">
        <f>IFERROR(F37/I37-1,"n/a")</f>
        <v>n/a</v>
      </c>
      <c r="N37" s="60">
        <f>IFERROR(F37/J37-1,"n/a")</f>
        <v>-4.0697674418604612E-2</v>
      </c>
      <c r="O37" s="74">
        <f>'Oct-23'!O37+'Nov-23'!F37</f>
        <v>871</v>
      </c>
      <c r="P37" s="74">
        <f>'Oct-23'!P37+'Nov-23'!G37</f>
        <v>765</v>
      </c>
      <c r="Q37" s="74">
        <f>'Oct-23'!Q37+'Nov-23'!H37</f>
        <v>343</v>
      </c>
      <c r="R37" s="74">
        <f>'Oct-23'!R37+'Nov-23'!I37</f>
        <v>42</v>
      </c>
      <c r="S37" s="74">
        <f>'Oct-23'!S37+'Nov-23'!J37</f>
        <v>868</v>
      </c>
      <c r="T37" s="120">
        <f>IFERROR(O37/P37-1,"n/a")</f>
        <v>0.13856209150326793</v>
      </c>
      <c r="U37" s="120">
        <f>IFERROR(O37/Q37-1,"n/a")</f>
        <v>1.5393586005830904</v>
      </c>
      <c r="V37" s="120">
        <f>IFERROR(O37/R37-1,"n/a")</f>
        <v>19.738095238095237</v>
      </c>
      <c r="W37" s="121">
        <f>IFERROR(O37/S37-1,"n/a")</f>
        <v>3.4562211981565838E-3</v>
      </c>
      <c r="X37" s="89">
        <v>1486</v>
      </c>
      <c r="Y37" s="89">
        <v>1052</v>
      </c>
      <c r="Z37" s="70">
        <v>551</v>
      </c>
      <c r="AA37" s="78">
        <v>1584</v>
      </c>
      <c r="AC37" s="123"/>
    </row>
    <row r="38" spans="1:29" s="124" customFormat="1" ht="10.199999999999999">
      <c r="A38" s="123"/>
      <c r="B38" s="123"/>
      <c r="C38" s="33"/>
      <c r="D38" s="26" t="s">
        <v>11</v>
      </c>
      <c r="E38" s="32"/>
      <c r="F38" s="74">
        <f t="shared" si="5"/>
        <v>497550</v>
      </c>
      <c r="G38" s="74">
        <f t="shared" si="5"/>
        <v>410205</v>
      </c>
      <c r="H38" s="74">
        <f t="shared" si="5"/>
        <v>185964</v>
      </c>
      <c r="I38" s="74">
        <f t="shared" si="5"/>
        <v>0</v>
      </c>
      <c r="J38" s="74">
        <f t="shared" si="5"/>
        <v>421184</v>
      </c>
      <c r="K38" s="64">
        <f>IFERROR(F38/G38-1,"n/a")</f>
        <v>0.2129301203057008</v>
      </c>
      <c r="L38" s="64">
        <f>IFERROR(F38/H38-1,"n/a")</f>
        <v>1.6755178421629995</v>
      </c>
      <c r="M38" s="64" t="str">
        <f>IFERROR(F38/I38-1,"n/a")</f>
        <v>n/a</v>
      </c>
      <c r="N38" s="60">
        <f>IFERROR(F38/J38-1,"n/a")</f>
        <v>0.18131268044370152</v>
      </c>
      <c r="O38" s="74">
        <f>'Oct-23'!O38+'Nov-23'!F38</f>
        <v>3028072</v>
      </c>
      <c r="P38" s="74">
        <f>'Oct-23'!P38+'Nov-23'!G38</f>
        <v>2314436</v>
      </c>
      <c r="Q38" s="74">
        <f>'Oct-23'!Q38+'Nov-23'!H38</f>
        <v>509984</v>
      </c>
      <c r="R38" s="74">
        <f>'Oct-23'!R38+'Nov-23'!I38</f>
        <v>0</v>
      </c>
      <c r="S38" s="74">
        <f>'Oct-23'!S38+'Nov-23'!J38</f>
        <v>2613361</v>
      </c>
      <c r="T38" s="120">
        <f>IFERROR(O38/P38-1,"n/a")</f>
        <v>0.30834121142256699</v>
      </c>
      <c r="U38" s="120">
        <f>IFERROR(O38/Q38-1,"n/a")</f>
        <v>4.9375823555248788</v>
      </c>
      <c r="V38" s="120" t="str">
        <f>IFERROR(O38/R38-1,"n/a")</f>
        <v>n/a</v>
      </c>
      <c r="W38" s="121">
        <f>IFERROR(O38/S38-1,"n/a")</f>
        <v>0.15868875367773527</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49</v>
      </c>
      <c r="G40" s="74">
        <f t="shared" si="6"/>
        <v>27</v>
      </c>
      <c r="H40" s="74">
        <f t="shared" si="6"/>
        <v>28</v>
      </c>
      <c r="I40" s="74">
        <f t="shared" si="6"/>
        <v>10</v>
      </c>
      <c r="J40" s="74">
        <f t="shared" si="6"/>
        <v>29</v>
      </c>
      <c r="K40" s="64">
        <f>IFERROR(F40/G40-1,"n/a")</f>
        <v>0.81481481481481488</v>
      </c>
      <c r="L40" s="64">
        <f>IFERROR(F40/H40-1,"n/a")</f>
        <v>0.75</v>
      </c>
      <c r="M40" s="64">
        <f>IFERROR(F40/I40-1,"n/a")</f>
        <v>3.9000000000000004</v>
      </c>
      <c r="N40" s="60">
        <f>IFERROR(F40/J40-1,"n/a")</f>
        <v>0.68965517241379315</v>
      </c>
      <c r="O40" s="74">
        <f>'Oct-23'!O40+'Nov-23'!F40</f>
        <v>534</v>
      </c>
      <c r="P40" s="74">
        <f>'Oct-23'!P40+'Nov-23'!G40</f>
        <v>530</v>
      </c>
      <c r="Q40" s="74">
        <f>'Oct-23'!Q40+'Nov-23'!H40</f>
        <v>185</v>
      </c>
      <c r="R40" s="74">
        <f>'Oct-23'!R40+'Nov-23'!I40</f>
        <v>38</v>
      </c>
      <c r="S40" s="74">
        <f>'Oct-23'!S40+'Nov-23'!J40</f>
        <v>523</v>
      </c>
      <c r="T40" s="120">
        <f>IFERROR(O40/P40-1,"n/a")</f>
        <v>7.547169811320753E-3</v>
      </c>
      <c r="U40" s="120">
        <f>IFERROR(O40/Q40-1,"n/a")</f>
        <v>1.8864864864864863</v>
      </c>
      <c r="V40" s="120">
        <f>IFERROR(O40/R40-1,"n/a")</f>
        <v>13.052631578947368</v>
      </c>
      <c r="W40" s="121">
        <f>IFERROR(O40/S40-1,"n/a")</f>
        <v>2.1032504780114758E-2</v>
      </c>
      <c r="X40" s="89">
        <v>563</v>
      </c>
      <c r="Y40" s="89">
        <v>226</v>
      </c>
      <c r="Z40" s="70">
        <v>66</v>
      </c>
      <c r="AA40" s="78">
        <v>573</v>
      </c>
      <c r="AC40" s="123"/>
    </row>
    <row r="41" spans="1:29" s="124" customFormat="1" ht="10.199999999999999">
      <c r="A41" s="123"/>
      <c r="B41" s="123"/>
      <c r="C41" s="33"/>
      <c r="D41" s="26" t="s">
        <v>11</v>
      </c>
      <c r="E41" s="32"/>
      <c r="F41" s="74">
        <f t="shared" si="6"/>
        <v>98994</v>
      </c>
      <c r="G41" s="74">
        <f t="shared" si="6"/>
        <v>51003</v>
      </c>
      <c r="H41" s="74">
        <f t="shared" si="6"/>
        <v>29456</v>
      </c>
      <c r="I41" s="74">
        <f t="shared" si="6"/>
        <v>4854</v>
      </c>
      <c r="J41" s="74">
        <f t="shared" si="6"/>
        <v>37844</v>
      </c>
      <c r="K41" s="64">
        <f>IFERROR(F41/G41-1,"n/a")</f>
        <v>0.94094465031468744</v>
      </c>
      <c r="L41" s="64">
        <f>IFERROR(F41/H41-1,"n/a")</f>
        <v>2.3607414448669202</v>
      </c>
      <c r="M41" s="64">
        <f>IFERROR(F41/I41-1,"n/a")</f>
        <v>19.394313967861557</v>
      </c>
      <c r="N41" s="60">
        <f>IFERROR(F41/J41-1,"n/a")</f>
        <v>1.6158439911214457</v>
      </c>
      <c r="O41" s="74">
        <f>'Oct-23'!O41+'Nov-23'!F41</f>
        <v>1546741</v>
      </c>
      <c r="P41" s="74">
        <f>'Oct-23'!P41+'Nov-23'!G41</f>
        <v>907095</v>
      </c>
      <c r="Q41" s="74">
        <f>'Oct-23'!Q41+'Nov-23'!H41</f>
        <v>278684</v>
      </c>
      <c r="R41" s="74">
        <f>'Oct-23'!R41+'Nov-23'!I41</f>
        <v>27421</v>
      </c>
      <c r="S41" s="74">
        <f>'Oct-23'!S41+'Nov-23'!J41</f>
        <v>1262423</v>
      </c>
      <c r="T41" s="120">
        <f>IFERROR(O41/P41-1,"n/a")</f>
        <v>0.70515877609291189</v>
      </c>
      <c r="U41" s="120">
        <f>IFERROR(O41/Q41-1,"n/a")</f>
        <v>4.5501607555510901</v>
      </c>
      <c r="V41" s="120">
        <f>IFERROR(O41/R41-1,"n/a")</f>
        <v>55.40716968746581</v>
      </c>
      <c r="W41" s="121">
        <f>IFERROR(O41/S41-1,"n/a")</f>
        <v>0.22521611219060489</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39</v>
      </c>
      <c r="G43" s="74">
        <f t="shared" si="7"/>
        <v>39</v>
      </c>
      <c r="H43" s="74">
        <f t="shared" si="7"/>
        <v>13</v>
      </c>
      <c r="I43" s="74">
        <f t="shared" si="7"/>
        <v>1</v>
      </c>
      <c r="J43" s="74">
        <f t="shared" si="7"/>
        <v>15</v>
      </c>
      <c r="K43" s="64">
        <f>IFERROR(F43/G43-1,"n/a")</f>
        <v>0</v>
      </c>
      <c r="L43" s="64">
        <f>IFERROR(F43/H43-1,"n/a")</f>
        <v>2</v>
      </c>
      <c r="M43" s="64">
        <f>IFERROR(F43/I43-1,"n/a")</f>
        <v>38</v>
      </c>
      <c r="N43" s="60">
        <f>IFERROR(F43/J43-1,"n/a")</f>
        <v>1.6</v>
      </c>
      <c r="O43" s="74">
        <f>'Oct-23'!O43+'Nov-23'!F43</f>
        <v>677</v>
      </c>
      <c r="P43" s="74">
        <f>'Oct-23'!P43+'Nov-23'!G43</f>
        <v>637</v>
      </c>
      <c r="Q43" s="74">
        <f>'Oct-23'!Q43+'Nov-23'!H43</f>
        <v>44</v>
      </c>
      <c r="R43" s="74">
        <f>'Oct-23'!R43+'Nov-23'!I43</f>
        <v>7</v>
      </c>
      <c r="S43" s="74">
        <f>'Oct-23'!S43+'Nov-23'!J43</f>
        <v>274</v>
      </c>
      <c r="T43" s="120">
        <f>IFERROR(O43/P43-1,"n/a")</f>
        <v>6.279434850863419E-2</v>
      </c>
      <c r="U43" s="120">
        <f>IFERROR(O43/Q43-1,"n/a")</f>
        <v>14.386363636363637</v>
      </c>
      <c r="V43" s="120">
        <f>IFERROR(O43/R43-1,"n/a")</f>
        <v>95.714285714285708</v>
      </c>
      <c r="W43" s="121">
        <f>IFERROR(O43/S43-1,"n/a")</f>
        <v>1.4708029197080292</v>
      </c>
      <c r="X43" s="89">
        <v>669</v>
      </c>
      <c r="Y43" s="89">
        <v>59</v>
      </c>
      <c r="Z43" s="70">
        <v>9</v>
      </c>
      <c r="AA43" s="78">
        <v>287</v>
      </c>
      <c r="AC43" s="123"/>
    </row>
    <row r="44" spans="1:29" s="124" customFormat="1" ht="10.199999999999999">
      <c r="A44" s="123"/>
      <c r="B44" s="123"/>
      <c r="C44" s="33"/>
      <c r="D44" s="26" t="s">
        <v>11</v>
      </c>
      <c r="E44" s="32"/>
      <c r="F44" s="74">
        <f t="shared" si="7"/>
        <v>44881</v>
      </c>
      <c r="G44" s="74">
        <f t="shared" si="7"/>
        <v>43590</v>
      </c>
      <c r="H44" s="74">
        <f t="shared" si="7"/>
        <v>5685</v>
      </c>
      <c r="I44" s="74">
        <f t="shared" si="7"/>
        <v>0</v>
      </c>
      <c r="J44" s="74">
        <f t="shared" si="7"/>
        <v>20135</v>
      </c>
      <c r="K44" s="64">
        <f>IFERROR(F44/G44-1,"n/a")</f>
        <v>2.96168846065612E-2</v>
      </c>
      <c r="L44" s="64">
        <f>IFERROR(F44/H44-1,"n/a")</f>
        <v>6.8946350043975375</v>
      </c>
      <c r="M44" s="64" t="str">
        <f>IFERROR(F44/I44-1,"n/a")</f>
        <v>n/a</v>
      </c>
      <c r="N44" s="60">
        <f>IFERROR(F44/J44-1,"n/a")</f>
        <v>1.2290042215048422</v>
      </c>
      <c r="O44" s="74">
        <f>'Oct-23'!O44+'Nov-23'!F44</f>
        <v>1249277</v>
      </c>
      <c r="P44" s="74">
        <f>'Oct-23'!P44+'Nov-23'!G44</f>
        <v>877647</v>
      </c>
      <c r="Q44" s="74">
        <f>'Oct-23'!Q44+'Nov-23'!H44</f>
        <v>16677</v>
      </c>
      <c r="R44" s="74">
        <f>'Oct-23'!R44+'Nov-23'!I44</f>
        <v>8294</v>
      </c>
      <c r="S44" s="74">
        <f>'Oct-23'!S44+'Nov-23'!J44</f>
        <v>568659</v>
      </c>
      <c r="T44" s="120">
        <f>IFERROR(O44/P44-1,"n/a")</f>
        <v>0.42343903642352787</v>
      </c>
      <c r="U44" s="120">
        <f>IFERROR(O44/Q44-1,"n/a")</f>
        <v>73.91017569107153</v>
      </c>
      <c r="V44" s="120">
        <f>IFERROR(O44/R44-1,"n/a")</f>
        <v>149.62418615866892</v>
      </c>
      <c r="W44" s="121">
        <f>IFERROR(O44/S44-1,"n/a")</f>
        <v>1.1968824902094224</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210</v>
      </c>
      <c r="G46" s="74">
        <f t="shared" si="8"/>
        <v>130</v>
      </c>
      <c r="H46" s="74">
        <f t="shared" si="8"/>
        <v>67</v>
      </c>
      <c r="I46" s="74">
        <f t="shared" si="8"/>
        <v>0</v>
      </c>
      <c r="J46" s="74">
        <f t="shared" si="8"/>
        <v>95</v>
      </c>
      <c r="K46" s="64">
        <f>IFERROR(F46/G46-1,"n/a")</f>
        <v>0.61538461538461542</v>
      </c>
      <c r="L46" s="64">
        <f>IFERROR(F46/H46-1,"n/a")</f>
        <v>2.1343283582089554</v>
      </c>
      <c r="M46" s="64" t="str">
        <f>IFERROR(F46/I46-1,"n/a")</f>
        <v>n/a</v>
      </c>
      <c r="N46" s="60">
        <f>IFERROR(F46/J46-1,"n/a")</f>
        <v>1.2105263157894739</v>
      </c>
      <c r="O46" s="74">
        <f>'Oct-23'!O46+'Nov-23'!F46</f>
        <v>1084</v>
      </c>
      <c r="P46" s="74">
        <f>'Oct-23'!P46+'Nov-23'!G46</f>
        <v>771</v>
      </c>
      <c r="Q46" s="74">
        <f>'Oct-23'!Q46+'Nov-23'!H46</f>
        <v>258</v>
      </c>
      <c r="R46" s="74">
        <f>'Oct-23'!R46+'Nov-23'!I46</f>
        <v>0</v>
      </c>
      <c r="S46" s="74">
        <f>'Oct-23'!S46+'Nov-23'!J46</f>
        <v>718</v>
      </c>
      <c r="T46" s="120">
        <f>IFERROR(O46/P46-1,"n/a")</f>
        <v>0.40596627756160819</v>
      </c>
      <c r="U46" s="120">
        <f>IFERROR(O46/Q46-1,"n/a")</f>
        <v>3.2015503875968996</v>
      </c>
      <c r="V46" s="120" t="str">
        <f>IFERROR(O46/R46-1,"n/a")</f>
        <v>n/a</v>
      </c>
      <c r="W46" s="121">
        <f>IFERROR(O46/S46-1,"n/a")</f>
        <v>0.50974930362116999</v>
      </c>
      <c r="X46" s="89">
        <v>1129</v>
      </c>
      <c r="Y46" s="89">
        <v>336</v>
      </c>
      <c r="Z46" s="84">
        <v>43</v>
      </c>
      <c r="AA46" s="78">
        <v>781</v>
      </c>
      <c r="AC46" s="123"/>
    </row>
    <row r="47" spans="1:29" s="124" customFormat="1" ht="10.199999999999999">
      <c r="A47" s="123"/>
      <c r="B47" s="123"/>
      <c r="C47" s="33"/>
      <c r="D47" s="26" t="s">
        <v>11</v>
      </c>
      <c r="E47" s="32"/>
      <c r="F47" s="74">
        <f t="shared" si="8"/>
        <v>507202</v>
      </c>
      <c r="G47" s="74">
        <f t="shared" si="8"/>
        <v>274849</v>
      </c>
      <c r="H47" s="74">
        <f t="shared" si="8"/>
        <v>83507</v>
      </c>
      <c r="I47" s="74">
        <f t="shared" si="8"/>
        <v>0</v>
      </c>
      <c r="J47" s="74">
        <f t="shared" si="8"/>
        <v>263747</v>
      </c>
      <c r="K47" s="64">
        <f>IFERROR(F47/G47-1,"n/a")</f>
        <v>0.84538419277494192</v>
      </c>
      <c r="L47" s="64">
        <f>IFERROR(F47/H47-1,"n/a")</f>
        <v>5.0737662710910465</v>
      </c>
      <c r="M47" s="64" t="str">
        <f>IFERROR(F47/I47-1,"n/a")</f>
        <v>n/a</v>
      </c>
      <c r="N47" s="60">
        <f>IFERROR(F47/J47-1,"n/a")</f>
        <v>0.92306263199202276</v>
      </c>
      <c r="O47" s="74">
        <f>'Oct-23'!O47+'Nov-23'!F47</f>
        <v>3220796</v>
      </c>
      <c r="P47" s="74">
        <f>'Oct-23'!P47+'Nov-23'!G47</f>
        <v>1875306</v>
      </c>
      <c r="Q47" s="74">
        <f>'Oct-23'!Q47+'Nov-23'!H47</f>
        <v>425895</v>
      </c>
      <c r="R47" s="74">
        <f>'Oct-23'!R47+'Nov-23'!I47</f>
        <v>0</v>
      </c>
      <c r="S47" s="74">
        <f>'Oct-23'!S47+'Nov-23'!J47</f>
        <v>2242099</v>
      </c>
      <c r="T47" s="120">
        <f>IFERROR(O47/P47-1,"n/a")</f>
        <v>0.71747757432653647</v>
      </c>
      <c r="U47" s="120">
        <f>IFERROR(O47/Q47-1,"n/a")</f>
        <v>6.5624179668697682</v>
      </c>
      <c r="V47" s="120" t="str">
        <f>IFERROR(O47/R47-1,"n/a")</f>
        <v>n/a</v>
      </c>
      <c r="W47" s="121">
        <f>IFERROR(O47/S47-1,"n/a")</f>
        <v>0.43650927100007619</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'Oct-23'!O49+'Nov-23'!F49</f>
        <v>21</v>
      </c>
      <c r="P49" s="74">
        <f>'Oct-23'!P49+'Nov-23'!G49</f>
        <v>9</v>
      </c>
      <c r="Q49" s="74">
        <f>'Oct-23'!Q49+'Nov-23'!H49</f>
        <v>0</v>
      </c>
      <c r="R49" s="74">
        <f>'Oct-23'!R49+'Nov-23'!I49</f>
        <v>0</v>
      </c>
      <c r="S49" s="74">
        <f>'Oct-23'!S49+'Nov-23'!J49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'Oct-23'!O50+'Nov-23'!F50</f>
        <v>38626</v>
      </c>
      <c r="P50" s="74">
        <f>'Oct-23'!P50+'Nov-23'!G50</f>
        <v>15637</v>
      </c>
      <c r="Q50" s="74">
        <f>'Oct-23'!Q50+'Nov-23'!H50</f>
        <v>0</v>
      </c>
      <c r="R50" s="74">
        <f>'Oct-23'!R50+'Nov-23'!I50</f>
        <v>0</v>
      </c>
      <c r="S50" s="74">
        <f>'Oct-23'!S50+'Nov-23'!J50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463</v>
      </c>
      <c r="G51" s="75">
        <f t="shared" ref="G51:J52" si="10">G37+G40+G43+G46+G49</f>
        <v>340</v>
      </c>
      <c r="H51" s="75">
        <f t="shared" si="10"/>
        <v>223</v>
      </c>
      <c r="I51" s="75">
        <f t="shared" si="10"/>
        <v>11</v>
      </c>
      <c r="J51" s="75">
        <f t="shared" si="10"/>
        <v>311</v>
      </c>
      <c r="K51" s="66">
        <f>IFERROR(F51/G51-1,"n/a")</f>
        <v>0.36176470588235299</v>
      </c>
      <c r="L51" s="66">
        <f>IFERROR(F51/H51-1,"n/a")</f>
        <v>1.0762331838565022</v>
      </c>
      <c r="M51" s="66">
        <f>IFERROR(F51/I51-1,"n/a")</f>
        <v>41.090909090909093</v>
      </c>
      <c r="N51" s="62">
        <f>IFERROR(F51/J51-1,"n/a")</f>
        <v>0.4887459807073955</v>
      </c>
      <c r="O51" s="75">
        <f t="shared" ref="O51:S52" si="11">O37+O40+O43+O46+O49</f>
        <v>3187</v>
      </c>
      <c r="P51" s="75">
        <f t="shared" si="11"/>
        <v>2712</v>
      </c>
      <c r="Q51" s="75">
        <f t="shared" si="11"/>
        <v>830</v>
      </c>
      <c r="R51" s="75">
        <f t="shared" si="11"/>
        <v>87</v>
      </c>
      <c r="S51" s="75">
        <f t="shared" si="11"/>
        <v>2399</v>
      </c>
      <c r="T51" s="66">
        <f>IFERROR(O51/P51-1,"n/a")</f>
        <v>0.17514749262536866</v>
      </c>
      <c r="U51" s="66">
        <f>IFERROR(O51/Q51-1,"n/a")</f>
        <v>2.8397590361445784</v>
      </c>
      <c r="V51" s="66">
        <f>IFERROR(O51/R51-1,"n/a")</f>
        <v>35.632183908045974</v>
      </c>
      <c r="W51" s="62">
        <f>IFERROR(O51/S51-1,"n/a")</f>
        <v>0.32847019591496451</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1148627</v>
      </c>
      <c r="G52" s="76">
        <f t="shared" si="10"/>
        <v>779647</v>
      </c>
      <c r="H52" s="76">
        <f t="shared" si="10"/>
        <v>304612</v>
      </c>
      <c r="I52" s="76">
        <f t="shared" si="10"/>
        <v>4854</v>
      </c>
      <c r="J52" s="76">
        <f t="shared" si="10"/>
        <v>742910</v>
      </c>
      <c r="K52" s="67">
        <f>IFERROR(F52/G52-1,"n/a")</f>
        <v>0.47326546501172961</v>
      </c>
      <c r="L52" s="67">
        <f>IFERROR(F52/H52-1,"n/a")</f>
        <v>2.7707870996546426</v>
      </c>
      <c r="M52" s="67">
        <f>IFERROR(F52/I52-1,"n/a")</f>
        <v>235.63514627111661</v>
      </c>
      <c r="N52" s="63">
        <f>IFERROR(F52/J52-1,"n/a")</f>
        <v>0.54611864155819689</v>
      </c>
      <c r="O52" s="76">
        <f t="shared" si="11"/>
        <v>9083512</v>
      </c>
      <c r="P52" s="76">
        <f t="shared" si="11"/>
        <v>5990121</v>
      </c>
      <c r="Q52" s="76">
        <f t="shared" si="11"/>
        <v>1231240</v>
      </c>
      <c r="R52" s="76">
        <f t="shared" si="11"/>
        <v>35715</v>
      </c>
      <c r="S52" s="76">
        <f t="shared" si="11"/>
        <v>6706790</v>
      </c>
      <c r="T52" s="67">
        <f>IFERROR(O52/P52-1,"n/a")</f>
        <v>0.51641544469635914</v>
      </c>
      <c r="U52" s="118">
        <f>IFERROR(O52/Q52-1,"n/a")</f>
        <v>6.377531594165232</v>
      </c>
      <c r="V52" s="118">
        <f>IFERROR(O52/R52-1,"n/a")</f>
        <v>253.33324933501331</v>
      </c>
      <c r="W52" s="119">
        <f>IFERROR(O52/S52-1,"n/a")</f>
        <v>0.3543754911067738</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24</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October</v>
      </c>
      <c r="G9" s="158"/>
      <c r="H9" s="158"/>
      <c r="I9" s="158"/>
      <c r="J9" s="158"/>
      <c r="K9" s="158"/>
      <c r="L9" s="158"/>
      <c r="M9" s="158"/>
      <c r="N9" s="159"/>
      <c r="O9" s="157" t="str">
        <f>"January to "&amp; D4</f>
        <v>January to October</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81</v>
      </c>
      <c r="G13" s="71">
        <v>78</v>
      </c>
      <c r="H13" s="71">
        <v>89</v>
      </c>
      <c r="I13" s="71">
        <v>0</v>
      </c>
      <c r="J13" s="71">
        <v>110</v>
      </c>
      <c r="K13" s="64">
        <f>IFERROR(F13/G13-1,"n/a")</f>
        <v>3.8461538461538547E-2</v>
      </c>
      <c r="L13" s="64">
        <f t="shared" ref="L13:L28" si="0">IFERROR(F13/H13-1,"n/a")</f>
        <v>-8.98876404494382E-2</v>
      </c>
      <c r="M13" s="64" t="str">
        <f>IFERROR(F13/I13-1,"n/a")</f>
        <v>n/a</v>
      </c>
      <c r="N13" s="60">
        <f>IFERROR(F13/J13-1,"n/a")</f>
        <v>-0.26363636363636367</v>
      </c>
      <c r="O13" s="68">
        <f>'Sep-23'!O13+'Oct-23'!F13</f>
        <v>1236</v>
      </c>
      <c r="P13" s="68">
        <f>'Sep-23'!$P$13+G13</f>
        <v>1151</v>
      </c>
      <c r="Q13" s="68">
        <f>'Sep-23'!Q13+'Oct-23'!H13</f>
        <v>228</v>
      </c>
      <c r="R13" s="68">
        <f>'Sep-23'!R13+'Oct-23'!I13</f>
        <v>551</v>
      </c>
      <c r="S13" s="68">
        <f>'Sep-23'!S13+'Oct-23'!J13</f>
        <v>1212</v>
      </c>
      <c r="T13" s="64">
        <f>IFERROR(O13/P13-1,"n/a")</f>
        <v>7.3848827106863579E-2</v>
      </c>
      <c r="U13" s="64">
        <f>IFERROR(O13/Q13-1,"n/a")</f>
        <v>4.4210526315789478</v>
      </c>
      <c r="V13" s="64">
        <f>IFERROR(O13/R13-1,"n/a")</f>
        <v>1.2431941923774956</v>
      </c>
      <c r="W13" s="60">
        <f>IFERROR(O13/S13-1,"n/a")</f>
        <v>1.980198019801982E-2</v>
      </c>
      <c r="X13" s="68">
        <v>1486</v>
      </c>
      <c r="Y13" s="68">
        <v>522</v>
      </c>
      <c r="Z13" s="68">
        <v>551</v>
      </c>
      <c r="AA13" s="68">
        <v>1591</v>
      </c>
      <c r="AB13" s="123"/>
      <c r="AC13" s="123"/>
    </row>
    <row r="14" spans="1:29" s="124" customFormat="1" ht="10.8">
      <c r="A14" s="123"/>
      <c r="B14" s="128"/>
      <c r="C14" s="33"/>
      <c r="D14" s="26" t="s">
        <v>11</v>
      </c>
      <c r="E14" s="32"/>
      <c r="F14" s="71">
        <v>282162</v>
      </c>
      <c r="G14" s="71">
        <v>268578</v>
      </c>
      <c r="H14" s="71">
        <v>143120</v>
      </c>
      <c r="I14" s="71">
        <v>0</v>
      </c>
      <c r="J14" s="71">
        <v>299863</v>
      </c>
      <c r="K14" s="64">
        <f>IFERROR(F14/G14-1,"n/a")</f>
        <v>5.0577485870026528E-2</v>
      </c>
      <c r="L14" s="64">
        <f t="shared" si="0"/>
        <v>0.97150642817216326</v>
      </c>
      <c r="M14" s="64" t="str">
        <f>IFERROR(F14/I14-1,"n/a")</f>
        <v>n/a</v>
      </c>
      <c r="N14" s="60">
        <f>IFERROR(F14/J14-1,"n/a")</f>
        <v>-5.9030290499328064E-2</v>
      </c>
      <c r="O14" s="68">
        <f>'Sep-23'!$O$14+F14</f>
        <v>4068706</v>
      </c>
      <c r="P14" s="68">
        <f>'Sep-23'!P14+'Oct-23'!G14</f>
        <v>2663889</v>
      </c>
      <c r="Q14" s="68">
        <f>'Sep-23'!Q14+'Oct-23'!H14</f>
        <v>324020</v>
      </c>
      <c r="R14" s="68">
        <f>'Sep-23'!R14+'Oct-23'!I14</f>
        <v>1092884</v>
      </c>
      <c r="S14" s="68">
        <f>'Sep-23'!S14+'Oct-23'!J14</f>
        <v>3643281</v>
      </c>
      <c r="T14" s="64">
        <f>IFERROR(O14/P14-1,"n/a")</f>
        <v>0.52735568186211967</v>
      </c>
      <c r="U14" s="64">
        <f>IFERROR(O14/Q14-1,"n/a")</f>
        <v>11.556959446947719</v>
      </c>
      <c r="V14" s="64">
        <f>IFERROR(O14/R14-1,"n/a")</f>
        <v>2.7229074631891401</v>
      </c>
      <c r="W14" s="60">
        <f>IFERROR(O14/S14-1,"n/a")</f>
        <v>0.1167697468298492</v>
      </c>
      <c r="X14" s="68">
        <v>3592413</v>
      </c>
      <c r="Y14" s="68">
        <v>768312</v>
      </c>
      <c r="Z14" s="68">
        <v>1092884</v>
      </c>
      <c r="AA14" s="6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43"/>
      <c r="AB15" s="123"/>
      <c r="AC15" s="123"/>
    </row>
    <row r="16" spans="1:29" s="124" customFormat="1" ht="10.8">
      <c r="A16" s="123"/>
      <c r="B16" s="128"/>
      <c r="C16" s="33"/>
      <c r="D16" s="26" t="s">
        <v>5</v>
      </c>
      <c r="E16" s="32"/>
      <c r="F16" s="71">
        <v>87</v>
      </c>
      <c r="G16" s="71">
        <v>89</v>
      </c>
      <c r="H16" s="71">
        <v>33</v>
      </c>
      <c r="I16" s="71">
        <v>17</v>
      </c>
      <c r="J16" s="71">
        <v>114</v>
      </c>
      <c r="K16" s="64">
        <f>IFERROR(F16/G16-1,"n/a")</f>
        <v>-2.2471910112359605E-2</v>
      </c>
      <c r="L16" s="64">
        <f t="shared" si="0"/>
        <v>1.6363636363636362</v>
      </c>
      <c r="M16" s="64">
        <f>IFERROR(F16/I16-1,"n/a")</f>
        <v>4.117647058823529</v>
      </c>
      <c r="N16" s="60">
        <f>IFERROR(F16/J16-1,"n/a")</f>
        <v>-0.23684210526315785</v>
      </c>
      <c r="O16" s="68">
        <f>'Sep-23'!$O$16+F16</f>
        <v>512</v>
      </c>
      <c r="P16" s="68">
        <f>'Sep-23'!P16+'Oct-23'!G16</f>
        <v>539</v>
      </c>
      <c r="Q16" s="68">
        <f>'Sep-23'!Q16+'Oct-23'!H16</f>
        <v>169</v>
      </c>
      <c r="R16" s="68">
        <f>'Sep-23'!R16+'Oct-23'!I16</f>
        <v>38</v>
      </c>
      <c r="S16" s="68">
        <f>'Sep-23'!S16+'Oct-23'!J16</f>
        <v>517</v>
      </c>
      <c r="T16" s="64">
        <f>IFERROR(O16/P16-1,"n/a")</f>
        <v>-5.0092764378478649E-2</v>
      </c>
      <c r="U16" s="64">
        <f>IFERROR(O16/Q16-1,"n/a")</f>
        <v>2.029585798816568</v>
      </c>
      <c r="V16" s="64">
        <f>IFERROR(O16/R16-1,"n/a")</f>
        <v>12.473684210526315</v>
      </c>
      <c r="W16" s="60">
        <f>IFERROR(O16/S16-1,"n/a")</f>
        <v>-9.6711798839458352E-3</v>
      </c>
      <c r="X16" s="68">
        <v>572</v>
      </c>
      <c r="Y16" s="68">
        <v>202</v>
      </c>
      <c r="Z16" s="68">
        <v>54</v>
      </c>
      <c r="AA16" s="68">
        <v>586</v>
      </c>
      <c r="AB16" s="123"/>
      <c r="AC16" s="123"/>
    </row>
    <row r="17" spans="1:29" s="124" customFormat="1" ht="10.8">
      <c r="A17" s="123"/>
      <c r="B17" s="128"/>
      <c r="C17" s="33"/>
      <c r="D17" s="26" t="s">
        <v>11</v>
      </c>
      <c r="E17" s="32"/>
      <c r="F17" s="71">
        <v>199183</v>
      </c>
      <c r="G17" s="71">
        <v>124605</v>
      </c>
      <c r="H17" s="71">
        <v>44045</v>
      </c>
      <c r="I17" s="71">
        <v>13954</v>
      </c>
      <c r="J17" s="71">
        <v>223063</v>
      </c>
      <c r="K17" s="64">
        <f>IFERROR(F17/G17-1,"n/a")</f>
        <v>0.59851530837446321</v>
      </c>
      <c r="L17" s="64">
        <f t="shared" si="0"/>
        <v>3.522261323646271</v>
      </c>
      <c r="M17" s="64">
        <f>IFERROR(F17/I17-1,"n/a")</f>
        <v>13.274258277196504</v>
      </c>
      <c r="N17" s="60">
        <f>IFERROR(F17/J17-1,"n/a")</f>
        <v>-0.10705495756804129</v>
      </c>
      <c r="O17" s="68">
        <f>'Sep-23'!O17+'Oct-23'!F17</f>
        <v>1530802</v>
      </c>
      <c r="P17" s="68">
        <f>'Sep-23'!P17+'Oct-23'!G17</f>
        <v>892600</v>
      </c>
      <c r="Q17" s="68">
        <f>'Sep-23'!Q17+'Oct-23'!H17</f>
        <v>259331</v>
      </c>
      <c r="R17" s="68">
        <f>'Sep-23'!R17+'Oct-23'!I17</f>
        <v>63680</v>
      </c>
      <c r="S17" s="68">
        <f>'Sep-23'!S17+'Oct-23'!J17</f>
        <v>1304953</v>
      </c>
      <c r="T17" s="64">
        <f>IFERROR(O17/P17-1,"n/a")</f>
        <v>0.71499215774142955</v>
      </c>
      <c r="U17" s="64">
        <f>IFERROR(O17/Q17-1,"n/a")</f>
        <v>4.9028885864011631</v>
      </c>
      <c r="V17" s="64">
        <f>IFERROR(O17/R17-1,"n/a")</f>
        <v>23.038976130653268</v>
      </c>
      <c r="W17" s="60">
        <f>IFERROR(O17/S17-1,"n/a")</f>
        <v>0.17307060101015126</v>
      </c>
      <c r="X17" s="68">
        <v>965963</v>
      </c>
      <c r="Y17" s="68">
        <v>301521</v>
      </c>
      <c r="Z17" s="68">
        <v>70675</v>
      </c>
      <c r="AA17" s="6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43"/>
      <c r="AB18" s="123"/>
      <c r="AC18" s="123"/>
    </row>
    <row r="19" spans="1:29" s="124" customFormat="1" ht="10.8">
      <c r="A19" s="123"/>
      <c r="B19" s="128"/>
      <c r="C19" s="33"/>
      <c r="D19" s="26" t="s">
        <v>5</v>
      </c>
      <c r="E19" s="32"/>
      <c r="F19" s="71">
        <v>117</v>
      </c>
      <c r="G19" s="71">
        <v>97</v>
      </c>
      <c r="H19" s="71">
        <v>15</v>
      </c>
      <c r="I19" s="71">
        <v>1</v>
      </c>
      <c r="J19" s="71">
        <v>34</v>
      </c>
      <c r="K19" s="64">
        <f>IFERROR(F19/G19-1,"n/a")</f>
        <v>0.20618556701030921</v>
      </c>
      <c r="L19" s="64">
        <f t="shared" si="0"/>
        <v>6.8</v>
      </c>
      <c r="M19" s="64">
        <f>IFERROR(F19/I19-1,"n/a")</f>
        <v>116</v>
      </c>
      <c r="N19" s="60">
        <f>IFERROR(F19/J19-1,"n/a")</f>
        <v>2.4411764705882355</v>
      </c>
      <c r="O19" s="68">
        <f>'Sep-23'!O19+'Oct-23'!F19</f>
        <v>661</v>
      </c>
      <c r="P19" s="68">
        <f>'Sep-23'!P19+'Oct-23'!G19</f>
        <v>610</v>
      </c>
      <c r="Q19" s="68">
        <f>'Sep-23'!Q19+'Oct-23'!H19</f>
        <v>31</v>
      </c>
      <c r="R19" s="68">
        <f>'Sep-23'!R19+'Oct-23'!I19</f>
        <v>9</v>
      </c>
      <c r="S19" s="68">
        <f>'Sep-23'!S19+'Oct-23'!J19</f>
        <v>265</v>
      </c>
      <c r="T19" s="64">
        <f>IFERROR(O19/P19-1,"n/a")</f>
        <v>8.3606557377049251E-2</v>
      </c>
      <c r="U19" s="64">
        <f>IFERROR(O19/Q19-1,"n/a")</f>
        <v>20.322580645161292</v>
      </c>
      <c r="V19" s="64">
        <f>IFERROR(O19/R19-1,"n/a")</f>
        <v>72.444444444444443</v>
      </c>
      <c r="W19" s="60">
        <f>IFERROR(O19/S19-1,"n/a")</f>
        <v>1.4943396226415095</v>
      </c>
      <c r="X19" s="68">
        <v>658</v>
      </c>
      <c r="Y19" s="68">
        <v>47</v>
      </c>
      <c r="Z19" s="68">
        <v>9</v>
      </c>
      <c r="AA19" s="68">
        <v>290</v>
      </c>
      <c r="AB19" s="123"/>
      <c r="AC19" s="123"/>
    </row>
    <row r="20" spans="1:29" s="124" customFormat="1" ht="10.8">
      <c r="A20" s="123"/>
      <c r="B20" s="128"/>
      <c r="C20" s="33"/>
      <c r="D20" s="26" t="s">
        <v>11</v>
      </c>
      <c r="E20" s="32"/>
      <c r="F20" s="71">
        <v>211817</v>
      </c>
      <c r="G20" s="71">
        <v>133084</v>
      </c>
      <c r="H20" s="71">
        <v>6450</v>
      </c>
      <c r="I20" s="71">
        <v>0</v>
      </c>
      <c r="J20" s="71">
        <v>67246</v>
      </c>
      <c r="K20" s="64">
        <f>IFERROR(F20/G20-1,"n/a")</f>
        <v>0.59160379910432503</v>
      </c>
      <c r="L20" s="64">
        <f t="shared" si="0"/>
        <v>31.83984496124031</v>
      </c>
      <c r="M20" s="64" t="str">
        <f>IFERROR(F20/I20-1,"n/a")</f>
        <v>n/a</v>
      </c>
      <c r="N20" s="60">
        <f t="shared" ref="N20:N28" si="1">IFERROR(F20/J20-1,"n/a")</f>
        <v>2.1498825208934362</v>
      </c>
      <c r="O20" s="68">
        <f>'Sep-23'!O20+'Oct-23'!F20</f>
        <v>1225242</v>
      </c>
      <c r="P20" s="68">
        <f>'Sep-23'!P20+'Oct-23'!G20</f>
        <v>837142</v>
      </c>
      <c r="Q20" s="68">
        <f>'Sep-23'!Q20+'Oct-23'!H20</f>
        <v>10992</v>
      </c>
      <c r="R20" s="68">
        <f>'Sep-23'!R20+'Oct-23'!I20</f>
        <v>10047</v>
      </c>
      <c r="S20" s="68">
        <f>'Sep-23'!S20+'Oct-23'!J20</f>
        <v>555008</v>
      </c>
      <c r="T20" s="64">
        <f>IFERROR(O20/P20-1,"n/a")</f>
        <v>0.46360115727080942</v>
      </c>
      <c r="U20" s="64">
        <f>IFERROR(O20/Q20-1,"n/a")</f>
        <v>110.46670305676857</v>
      </c>
      <c r="V20" s="64">
        <f>IFERROR(O20/R20-1,"n/a")</f>
        <v>120.9510301582562</v>
      </c>
      <c r="W20" s="60">
        <f>IFERROR(O20/S20-1,"n/a")</f>
        <v>1.2076114218173433</v>
      </c>
      <c r="X20" s="68">
        <v>887495</v>
      </c>
      <c r="Y20" s="68">
        <v>17541</v>
      </c>
      <c r="Z20" s="68">
        <v>10046.999999999998</v>
      </c>
      <c r="AA20" s="6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43"/>
      <c r="AB21" s="123"/>
      <c r="AC21" s="123"/>
    </row>
    <row r="22" spans="1:29" s="124" customFormat="1" ht="10.8">
      <c r="A22" s="123"/>
      <c r="B22" s="128"/>
      <c r="C22" s="33"/>
      <c r="D22" s="26" t="s">
        <v>5</v>
      </c>
      <c r="E22" s="34"/>
      <c r="F22" s="71">
        <v>185</v>
      </c>
      <c r="G22" s="71">
        <v>149</v>
      </c>
      <c r="H22" s="71">
        <v>107</v>
      </c>
      <c r="I22" s="71">
        <v>0</v>
      </c>
      <c r="J22" s="71">
        <v>127</v>
      </c>
      <c r="K22" s="64">
        <f>IFERROR(F22/G22-1,"n/a")</f>
        <v>0.24161073825503365</v>
      </c>
      <c r="L22" s="64">
        <f t="shared" si="0"/>
        <v>0.72897196261682251</v>
      </c>
      <c r="M22" s="64" t="str">
        <f>IFERROR(F22/I22-1,"n/a")</f>
        <v>n/a</v>
      </c>
      <c r="N22" s="60">
        <f t="shared" si="1"/>
        <v>0.45669291338582685</v>
      </c>
      <c r="O22" s="68">
        <f>'Sep-23'!O22+'Oct-23'!F22</f>
        <v>1161</v>
      </c>
      <c r="P22" s="68">
        <f>'Sep-23'!P22+'Oct-23'!G22</f>
        <v>694</v>
      </c>
      <c r="Q22" s="68">
        <f>'Sep-23'!Q22+'Oct-23'!H22</f>
        <v>191</v>
      </c>
      <c r="R22" s="68">
        <f>'Sep-23'!R22+'Oct-23'!I22</f>
        <v>205</v>
      </c>
      <c r="S22" s="68">
        <f>'Sep-23'!S22+'Oct-23'!J22</f>
        <v>946</v>
      </c>
      <c r="T22" s="64">
        <f>IFERROR(O22/P22-1,"n/a")</f>
        <v>0.67291066282420742</v>
      </c>
      <c r="U22" s="64">
        <f>IFERROR(O22/Q22-1,"n/a")</f>
        <v>5.0785340314136125</v>
      </c>
      <c r="V22" s="64">
        <f>IFERROR(O22/R22-1,"n/a")</f>
        <v>4.6634146341463412</v>
      </c>
      <c r="W22" s="60">
        <f>IFERROR(O22/S22-1,"n/a")</f>
        <v>0.22727272727272729</v>
      </c>
      <c r="X22" s="68">
        <v>895</v>
      </c>
      <c r="Y22" s="68">
        <v>283</v>
      </c>
      <c r="Z22" s="68">
        <v>43</v>
      </c>
      <c r="AA22" s="68">
        <v>827</v>
      </c>
      <c r="AB22" s="123"/>
      <c r="AC22" s="123"/>
    </row>
    <row r="23" spans="1:29" s="124" customFormat="1" ht="10.8">
      <c r="A23" s="123"/>
      <c r="B23" s="128"/>
      <c r="C23" s="33"/>
      <c r="D23" s="26" t="s">
        <v>11</v>
      </c>
      <c r="E23" s="32"/>
      <c r="F23" s="71">
        <v>513716</v>
      </c>
      <c r="G23" s="71">
        <v>338461</v>
      </c>
      <c r="H23" s="71">
        <v>174505</v>
      </c>
      <c r="I23" s="71">
        <v>0</v>
      </c>
      <c r="J23" s="71">
        <v>332808</v>
      </c>
      <c r="K23" s="64">
        <f>IFERROR(F23/G23-1,"n/a")</f>
        <v>0.5177996874085935</v>
      </c>
      <c r="L23" s="64">
        <f t="shared" si="0"/>
        <v>1.9438468811781897</v>
      </c>
      <c r="M23" s="64" t="str">
        <f>IFERROR(F23/I23-1,"n/a")</f>
        <v>n/a</v>
      </c>
      <c r="N23" s="60">
        <f t="shared" si="1"/>
        <v>0.54358068315665498</v>
      </c>
      <c r="O23" s="68">
        <f>'Sep-23'!O23+'Oct-23'!F23</f>
        <v>3549868</v>
      </c>
      <c r="P23" s="68">
        <f>'Sep-23'!P23+'Oct-23'!G23</f>
        <v>1668911</v>
      </c>
      <c r="Q23" s="68">
        <f>'Sep-23'!Q23+'Oct-23'!H23</f>
        <v>342388</v>
      </c>
      <c r="R23" s="68">
        <f>'Sep-23'!R23+'Oct-23'!I23</f>
        <v>545974</v>
      </c>
      <c r="S23" s="68">
        <f>'Sep-23'!S23+'Oct-23'!J23</f>
        <v>2898167</v>
      </c>
      <c r="T23" s="64">
        <f>IFERROR(O23/P23-1,"n/a")</f>
        <v>1.1270565057094117</v>
      </c>
      <c r="U23" s="64">
        <f>IFERROR(O23/Q23-1,"n/a")</f>
        <v>9.3679685035690508</v>
      </c>
      <c r="V23" s="64">
        <f>IFERROR(O23/R23-1,"n/a")</f>
        <v>5.5018993578448789</v>
      </c>
      <c r="W23" s="60">
        <f>IFERROR(O23/S23-1,"n/a")</f>
        <v>0.22486661396668994</v>
      </c>
      <c r="X23" s="68">
        <v>2165161</v>
      </c>
      <c r="Y23" s="68">
        <v>465109</v>
      </c>
      <c r="Z23" s="68">
        <v>140552</v>
      </c>
      <c r="AA23" s="6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43"/>
      <c r="AB24" s="123"/>
      <c r="AC24" s="123"/>
    </row>
    <row r="25" spans="1:29" s="124" customFormat="1" ht="10.8">
      <c r="B25" s="128"/>
      <c r="C25" s="33"/>
      <c r="D25" s="26" t="s">
        <v>5</v>
      </c>
      <c r="E25" s="32"/>
      <c r="F25" s="71">
        <v>2</v>
      </c>
      <c r="G25" s="71">
        <v>1</v>
      </c>
      <c r="H25" s="71">
        <v>0</v>
      </c>
      <c r="I25" s="71">
        <v>0</v>
      </c>
      <c r="J25" s="71">
        <v>3</v>
      </c>
      <c r="K25" s="64">
        <f>IFERROR(F25/G25-1,"n/a")</f>
        <v>1</v>
      </c>
      <c r="L25" s="64" t="str">
        <f t="shared" si="0"/>
        <v>n/a</v>
      </c>
      <c r="M25" s="64" t="str">
        <f>IFERROR(F25/I25-1,"n/a")</f>
        <v>n/a</v>
      </c>
      <c r="N25" s="60">
        <f t="shared" si="1"/>
        <v>-0.33333333333333337</v>
      </c>
      <c r="O25" s="68">
        <f>'Sep-23'!O25+'Oct-23'!F25</f>
        <v>21</v>
      </c>
      <c r="P25" s="68">
        <f>'Sep-23'!P25+'Oct-23'!G25</f>
        <v>9</v>
      </c>
      <c r="Q25" s="68">
        <f>'Sep-23'!Q25+'Oct-23'!H25</f>
        <v>0</v>
      </c>
      <c r="R25" s="68">
        <f>'Sep-23'!R25+'Oct-23'!I25</f>
        <v>0</v>
      </c>
      <c r="S25" s="68">
        <f>'Sep-23'!S25+'Oct-23'!J25</f>
        <v>16</v>
      </c>
      <c r="T25" s="64">
        <f>IFERROR(O25/P25-1,"n/a")</f>
        <v>1.3333333333333335</v>
      </c>
      <c r="U25" s="64" t="str">
        <f>IFERROR(O25/Q25-1,"n/a")</f>
        <v>n/a</v>
      </c>
      <c r="V25" s="64" t="str">
        <f>IFERROR(O25/R25-1,"n/a")</f>
        <v>n/a</v>
      </c>
      <c r="W25" s="60">
        <f>IFERROR(O25/S25-1,"n/a")</f>
        <v>0.3125</v>
      </c>
      <c r="X25" s="68">
        <v>9</v>
      </c>
      <c r="Y25" s="68">
        <v>0</v>
      </c>
      <c r="Z25" s="68">
        <v>0</v>
      </c>
      <c r="AA25" s="68">
        <v>16</v>
      </c>
      <c r="AB25" s="123"/>
      <c r="AC25" s="123"/>
    </row>
    <row r="26" spans="1:29" s="124" customFormat="1" ht="10.8">
      <c r="A26" s="123"/>
      <c r="B26" s="128"/>
      <c r="C26" s="33"/>
      <c r="D26" s="26" t="s">
        <v>11</v>
      </c>
      <c r="E26" s="32"/>
      <c r="F26" s="71">
        <v>4312</v>
      </c>
      <c r="G26" s="71">
        <v>2358</v>
      </c>
      <c r="H26" s="71">
        <v>0</v>
      </c>
      <c r="I26" s="71">
        <v>0</v>
      </c>
      <c r="J26" s="71">
        <v>3957</v>
      </c>
      <c r="K26" s="64">
        <f>IFERROR(F26/G26-1,"n/a")</f>
        <v>0.82866836301950797</v>
      </c>
      <c r="L26" s="64" t="str">
        <f t="shared" si="0"/>
        <v>n/a</v>
      </c>
      <c r="M26" s="64" t="str">
        <f>IFERROR(F26/I26-1,"n/a")</f>
        <v>n/a</v>
      </c>
      <c r="N26" s="60">
        <f t="shared" si="1"/>
        <v>8.971443012383129E-2</v>
      </c>
      <c r="O26" s="68">
        <f>'Sep-23'!O26+'Oct-23'!F26</f>
        <v>38626</v>
      </c>
      <c r="P26" s="68">
        <f>'Sep-23'!P26+'Oct-23'!G26</f>
        <v>15637</v>
      </c>
      <c r="Q26" s="68">
        <f>'Sep-23'!Q26+'Oct-23'!H26</f>
        <v>0</v>
      </c>
      <c r="R26" s="68">
        <f>'Sep-23'!R26+'Oct-23'!I26</f>
        <v>0</v>
      </c>
      <c r="S26" s="68">
        <f>'Sep-23'!S26+'Oct-23'!J26</f>
        <v>20248</v>
      </c>
      <c r="T26" s="64">
        <f>IFERROR(O26/P26-1,"n/a")</f>
        <v>1.4701669118117286</v>
      </c>
      <c r="U26" s="64" t="str">
        <f>IFERROR(O26/Q26-1,"n/a")</f>
        <v>n/a</v>
      </c>
      <c r="V26" s="64" t="str">
        <f>IFERROR(O26/R26-1,"n/a")</f>
        <v>n/a</v>
      </c>
      <c r="W26" s="60">
        <f>IFERROR(O26/S26-1,"n/a")</f>
        <v>0.90764519952587919</v>
      </c>
      <c r="X26" s="68">
        <v>15637</v>
      </c>
      <c r="Y26" s="68">
        <v>0</v>
      </c>
      <c r="Z26" s="68">
        <v>0</v>
      </c>
      <c r="AA26" s="68">
        <v>20248</v>
      </c>
      <c r="AB26" s="123"/>
      <c r="AC26" s="123"/>
    </row>
    <row r="27" spans="1:29" s="124" customFormat="1" ht="11.4" thickBot="1">
      <c r="A27" s="123"/>
      <c r="B27" s="128"/>
      <c r="C27" s="35" t="s">
        <v>12</v>
      </c>
      <c r="D27" s="36"/>
      <c r="E27" s="37"/>
      <c r="F27" s="75">
        <f t="shared" ref="F27:J28" si="2">F13+F16+F19+F22+F25</f>
        <v>472</v>
      </c>
      <c r="G27" s="75">
        <f t="shared" si="2"/>
        <v>414</v>
      </c>
      <c r="H27" s="75">
        <f t="shared" si="2"/>
        <v>244</v>
      </c>
      <c r="I27" s="75">
        <f t="shared" si="2"/>
        <v>18</v>
      </c>
      <c r="J27" s="75">
        <f t="shared" si="2"/>
        <v>388</v>
      </c>
      <c r="K27" s="66">
        <f>IFERROR(F27/G27-1,"n/a")</f>
        <v>0.14009661835748788</v>
      </c>
      <c r="L27" s="66">
        <f t="shared" si="0"/>
        <v>0.93442622950819665</v>
      </c>
      <c r="M27" s="66">
        <f>IFERROR(F27/I27-1,"n/a")</f>
        <v>25.222222222222221</v>
      </c>
      <c r="N27" s="62">
        <f t="shared" si="1"/>
        <v>0.21649484536082464</v>
      </c>
      <c r="O27" s="75">
        <f t="shared" ref="O27:S28" si="3">O13+O16+O19+O22+O25</f>
        <v>3591</v>
      </c>
      <c r="P27" s="75">
        <f t="shared" si="3"/>
        <v>3003</v>
      </c>
      <c r="Q27" s="75">
        <f t="shared" si="3"/>
        <v>619</v>
      </c>
      <c r="R27" s="75">
        <f t="shared" si="3"/>
        <v>803</v>
      </c>
      <c r="S27" s="75">
        <f t="shared" si="3"/>
        <v>2956</v>
      </c>
      <c r="T27" s="66">
        <f>IFERROR(O27/P27-1,"n/a")</f>
        <v>0.19580419580419584</v>
      </c>
      <c r="U27" s="66">
        <f>IFERROR(O27/Q27-1,"n/a")</f>
        <v>4.8012924071082388</v>
      </c>
      <c r="V27" s="66">
        <f>IFERROR(O27/R27-1,"n/a")</f>
        <v>3.4719800747198004</v>
      </c>
      <c r="W27" s="62">
        <f>IFERROR(O27/S27-1,"n/a")</f>
        <v>0.21481732070365367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1211190</v>
      </c>
      <c r="G28" s="76">
        <f t="shared" si="2"/>
        <v>867086</v>
      </c>
      <c r="H28" s="76">
        <f t="shared" si="2"/>
        <v>368120</v>
      </c>
      <c r="I28" s="76">
        <f t="shared" si="2"/>
        <v>13954</v>
      </c>
      <c r="J28" s="76">
        <f t="shared" si="2"/>
        <v>926937</v>
      </c>
      <c r="K28" s="67">
        <f>IFERROR(F28/G28-1,"n/a")</f>
        <v>0.39685106206304788</v>
      </c>
      <c r="L28" s="67">
        <f t="shared" si="0"/>
        <v>2.290204281212648</v>
      </c>
      <c r="M28" s="67">
        <f>IFERROR(F28/I28-1,"n/a")</f>
        <v>85.798767378529448</v>
      </c>
      <c r="N28" s="63">
        <f t="shared" si="1"/>
        <v>0.30665838131394052</v>
      </c>
      <c r="O28" s="76">
        <f t="shared" si="3"/>
        <v>10413244</v>
      </c>
      <c r="P28" s="76">
        <f t="shared" si="3"/>
        <v>6078179</v>
      </c>
      <c r="Q28" s="76">
        <f t="shared" si="3"/>
        <v>936731</v>
      </c>
      <c r="R28" s="76">
        <f t="shared" si="3"/>
        <v>1712585</v>
      </c>
      <c r="S28" s="76">
        <f t="shared" si="3"/>
        <v>8421657</v>
      </c>
      <c r="T28" s="67">
        <f>IFERROR(O28/P28-1,"n/a")</f>
        <v>0.71321772524303739</v>
      </c>
      <c r="U28" s="67">
        <f>IFERROR(O28/Q28-1,"n/a")</f>
        <v>10.116578825724782</v>
      </c>
      <c r="V28" s="67">
        <f>IFERROR(O28/R28-1,"n/a")</f>
        <v>5.0804246212596746</v>
      </c>
      <c r="W28" s="63">
        <f>IFERROR(O28/S28-1,"n/a")</f>
        <v>0.23648398409006677</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October</v>
      </c>
      <c r="G33" s="158"/>
      <c r="H33" s="158"/>
      <c r="I33" s="158"/>
      <c r="J33" s="158"/>
      <c r="K33" s="158"/>
      <c r="L33" s="158"/>
      <c r="M33" s="158"/>
      <c r="N33" s="159"/>
      <c r="O33" s="161" t="str">
        <f>"April to "&amp;D4&amp;" (YTD)"</f>
        <v>April to October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81</v>
      </c>
      <c r="G37" s="74">
        <f t="shared" si="5"/>
        <v>78</v>
      </c>
      <c r="H37" s="74">
        <f t="shared" si="5"/>
        <v>89</v>
      </c>
      <c r="I37" s="74">
        <f t="shared" si="5"/>
        <v>0</v>
      </c>
      <c r="J37" s="74">
        <f t="shared" si="5"/>
        <v>110</v>
      </c>
      <c r="K37" s="64">
        <f>IFERROR(F37/G37-1,"n/a")</f>
        <v>3.8461538461538547E-2</v>
      </c>
      <c r="L37" s="64">
        <f>IFERROR(F37/H37-1,"n/a")</f>
        <v>-8.98876404494382E-2</v>
      </c>
      <c r="M37" s="64" t="str">
        <f>IFERROR(F37/I37-1,"n/a")</f>
        <v>n/a</v>
      </c>
      <c r="N37" s="60">
        <f>IFERROR(F37/J37-1,"n/a")</f>
        <v>-0.26363636363636367</v>
      </c>
      <c r="O37" s="74">
        <f>'Sep-23'!O37+'Oct-23'!F37</f>
        <v>706</v>
      </c>
      <c r="P37" s="74">
        <f>'Sep-23'!P37+'Oct-23'!G37</f>
        <v>621</v>
      </c>
      <c r="Q37" s="74">
        <f>'Sep-23'!Q37+'Oct-23'!H37</f>
        <v>228</v>
      </c>
      <c r="R37" s="74">
        <f>'Sep-23'!R37+'Oct-23'!I37</f>
        <v>42</v>
      </c>
      <c r="S37" s="74">
        <f>'Sep-23'!S37+'Oct-23'!J37</f>
        <v>696</v>
      </c>
      <c r="T37" s="120">
        <f>IFERROR(O37/P37-1,"n/a")</f>
        <v>0.13687600644122377</v>
      </c>
      <c r="U37" s="120">
        <f>IFERROR(O37/Q37-1,"n/a")</f>
        <v>2.0964912280701755</v>
      </c>
      <c r="V37" s="120">
        <f>IFERROR(O37/R37-1,"n/a")</f>
        <v>15.80952380952381</v>
      </c>
      <c r="W37" s="121">
        <f>IFERROR(O37/S37-1,"n/a")</f>
        <v>1.4367816091954033E-2</v>
      </c>
      <c r="X37" s="89">
        <v>1486</v>
      </c>
      <c r="Y37" s="89">
        <v>1052</v>
      </c>
      <c r="Z37" s="70">
        <v>551</v>
      </c>
      <c r="AA37" s="78">
        <v>1584</v>
      </c>
      <c r="AC37" s="123"/>
    </row>
    <row r="38" spans="1:29" s="124" customFormat="1" ht="10.199999999999999">
      <c r="A38" s="123"/>
      <c r="B38" s="123"/>
      <c r="C38" s="33"/>
      <c r="D38" s="26" t="s">
        <v>11</v>
      </c>
      <c r="E38" s="32"/>
      <c r="F38" s="74">
        <f t="shared" si="5"/>
        <v>282162</v>
      </c>
      <c r="G38" s="74">
        <f t="shared" si="5"/>
        <v>268578</v>
      </c>
      <c r="H38" s="74">
        <f t="shared" si="5"/>
        <v>143120</v>
      </c>
      <c r="I38" s="74">
        <f t="shared" si="5"/>
        <v>0</v>
      </c>
      <c r="J38" s="74">
        <f t="shared" si="5"/>
        <v>299863</v>
      </c>
      <c r="K38" s="64">
        <f>IFERROR(F38/G38-1,"n/a")</f>
        <v>5.0577485870026528E-2</v>
      </c>
      <c r="L38" s="64">
        <f>IFERROR(F38/H38-1,"n/a")</f>
        <v>0.97150642817216326</v>
      </c>
      <c r="M38" s="64" t="str">
        <f>IFERROR(F38/I38-1,"n/a")</f>
        <v>n/a</v>
      </c>
      <c r="N38" s="60">
        <f>IFERROR(F38/J38-1,"n/a")</f>
        <v>-5.9030290499328064E-2</v>
      </c>
      <c r="O38" s="74">
        <f>'Sep-23'!O38+'Oct-23'!F38</f>
        <v>2530522</v>
      </c>
      <c r="P38" s="74">
        <f>'Sep-23'!P38+'Oct-23'!G38</f>
        <v>1904231</v>
      </c>
      <c r="Q38" s="74">
        <f>'Sep-23'!Q38+'Oct-23'!H38</f>
        <v>324020</v>
      </c>
      <c r="R38" s="74">
        <f>'Sep-23'!R38+'Oct-23'!I38</f>
        <v>0</v>
      </c>
      <c r="S38" s="74">
        <f>'Sep-23'!S38+'Oct-23'!J38</f>
        <v>2192177</v>
      </c>
      <c r="T38" s="120">
        <f>IFERROR(O38/P38-1,"n/a")</f>
        <v>0.32889444610449048</v>
      </c>
      <c r="U38" s="120">
        <f>IFERROR(O38/Q38-1,"n/a")</f>
        <v>6.809771001790013</v>
      </c>
      <c r="V38" s="120" t="str">
        <f>IFERROR(O38/R38-1,"n/a")</f>
        <v>n/a</v>
      </c>
      <c r="W38" s="121">
        <f>IFERROR(O38/S38-1,"n/a")</f>
        <v>0.15434200796742226</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87</v>
      </c>
      <c r="G40" s="74">
        <f t="shared" si="6"/>
        <v>89</v>
      </c>
      <c r="H40" s="74">
        <f t="shared" si="6"/>
        <v>33</v>
      </c>
      <c r="I40" s="74">
        <f t="shared" si="6"/>
        <v>17</v>
      </c>
      <c r="J40" s="74">
        <f t="shared" si="6"/>
        <v>114</v>
      </c>
      <c r="K40" s="64">
        <f>IFERROR(F40/G40-1,"n/a")</f>
        <v>-2.2471910112359605E-2</v>
      </c>
      <c r="L40" s="64">
        <f>IFERROR(F40/H40-1,"n/a")</f>
        <v>1.6363636363636362</v>
      </c>
      <c r="M40" s="64">
        <f>IFERROR(F40/I40-1,"n/a")</f>
        <v>4.117647058823529</v>
      </c>
      <c r="N40" s="60">
        <f>IFERROR(F40/J40-1,"n/a")</f>
        <v>-0.23684210526315785</v>
      </c>
      <c r="O40" s="74">
        <f>'Sep-23'!O40+'Oct-23'!F40</f>
        <v>485</v>
      </c>
      <c r="P40" s="74">
        <f>'Sep-23'!P40+'Oct-23'!G40</f>
        <v>503</v>
      </c>
      <c r="Q40" s="74">
        <f>'Sep-23'!Q40+'Oct-23'!H40</f>
        <v>157</v>
      </c>
      <c r="R40" s="74">
        <f>'Sep-23'!R40+'Oct-23'!I40</f>
        <v>28</v>
      </c>
      <c r="S40" s="74">
        <f>'Sep-23'!S40+'Oct-23'!J40</f>
        <v>494</v>
      </c>
      <c r="T40" s="120">
        <f>IFERROR(O40/P40-1,"n/a")</f>
        <v>-3.5785288270377746E-2</v>
      </c>
      <c r="U40" s="120">
        <f>IFERROR(O40/Q40-1,"n/a")</f>
        <v>2.089171974522293</v>
      </c>
      <c r="V40" s="120">
        <f>IFERROR(O40/R40-1,"n/a")</f>
        <v>16.321428571428573</v>
      </c>
      <c r="W40" s="121">
        <f>IFERROR(O40/S40-1,"n/a")</f>
        <v>-1.8218623481781382E-2</v>
      </c>
      <c r="X40" s="89">
        <v>563</v>
      </c>
      <c r="Y40" s="89">
        <v>226</v>
      </c>
      <c r="Z40" s="70">
        <v>66</v>
      </c>
      <c r="AA40" s="78">
        <v>573</v>
      </c>
      <c r="AC40" s="123"/>
    </row>
    <row r="41" spans="1:29" s="124" customFormat="1" ht="10.199999999999999">
      <c r="A41" s="123"/>
      <c r="B41" s="123"/>
      <c r="C41" s="33"/>
      <c r="D41" s="26" t="s">
        <v>11</v>
      </c>
      <c r="E41" s="32"/>
      <c r="F41" s="74">
        <f t="shared" si="6"/>
        <v>199183</v>
      </c>
      <c r="G41" s="74">
        <f t="shared" si="6"/>
        <v>124605</v>
      </c>
      <c r="H41" s="74">
        <f t="shared" si="6"/>
        <v>44045</v>
      </c>
      <c r="I41" s="74">
        <f t="shared" si="6"/>
        <v>13954</v>
      </c>
      <c r="J41" s="74">
        <f t="shared" si="6"/>
        <v>223063</v>
      </c>
      <c r="K41" s="64">
        <f>IFERROR(F41/G41-1,"n/a")</f>
        <v>0.59851530837446321</v>
      </c>
      <c r="L41" s="64">
        <f>IFERROR(F41/H41-1,"n/a")</f>
        <v>3.522261323646271</v>
      </c>
      <c r="M41" s="64">
        <f>IFERROR(F41/I41-1,"n/a")</f>
        <v>13.274258277196504</v>
      </c>
      <c r="N41" s="60">
        <f>IFERROR(F41/J41-1,"n/a")</f>
        <v>-0.10705495756804129</v>
      </c>
      <c r="O41" s="74">
        <f>'Sep-23'!O41+'Oct-23'!F41</f>
        <v>1447747</v>
      </c>
      <c r="P41" s="74">
        <f>'Sep-23'!P41+'Oct-23'!G41</f>
        <v>856092</v>
      </c>
      <c r="Q41" s="74">
        <f>'Sep-23'!Q41+'Oct-23'!H41</f>
        <v>249228</v>
      </c>
      <c r="R41" s="74">
        <f>'Sep-23'!R41+'Oct-23'!I41</f>
        <v>22567</v>
      </c>
      <c r="S41" s="74">
        <f>'Sep-23'!S41+'Oct-23'!J41</f>
        <v>1224579</v>
      </c>
      <c r="T41" s="120">
        <f>IFERROR(O41/P41-1,"n/a")</f>
        <v>0.69111146932806289</v>
      </c>
      <c r="U41" s="120">
        <f>IFERROR(O41/Q41-1,"n/a")</f>
        <v>4.808925963374902</v>
      </c>
      <c r="V41" s="120">
        <f>IFERROR(O41/R41-1,"n/a")</f>
        <v>63.153276908760574</v>
      </c>
      <c r="W41" s="121">
        <f>IFERROR(O41/S41-1,"n/a")</f>
        <v>0.18224059043965313</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117</v>
      </c>
      <c r="G43" s="74">
        <f t="shared" si="7"/>
        <v>97</v>
      </c>
      <c r="H43" s="74">
        <f t="shared" si="7"/>
        <v>15</v>
      </c>
      <c r="I43" s="74">
        <f t="shared" si="7"/>
        <v>1</v>
      </c>
      <c r="J43" s="74">
        <f t="shared" si="7"/>
        <v>34</v>
      </c>
      <c r="K43" s="64">
        <f>IFERROR(F43/G43-1,"n/a")</f>
        <v>0.20618556701030921</v>
      </c>
      <c r="L43" s="64">
        <f>IFERROR(F43/H43-1,"n/a")</f>
        <v>6.8</v>
      </c>
      <c r="M43" s="64">
        <f>IFERROR(F43/I43-1,"n/a")</f>
        <v>116</v>
      </c>
      <c r="N43" s="60">
        <f>IFERROR(F43/J43-1,"n/a")</f>
        <v>2.4411764705882355</v>
      </c>
      <c r="O43" s="74">
        <f>'Sep-23'!O43+'Oct-23'!F43</f>
        <v>638</v>
      </c>
      <c r="P43" s="74">
        <f>'Sep-23'!P43+'Oct-23'!G43</f>
        <v>598</v>
      </c>
      <c r="Q43" s="74">
        <f>'Sep-23'!Q43+'Oct-23'!H43</f>
        <v>31</v>
      </c>
      <c r="R43" s="74">
        <f>'Sep-23'!R43+'Oct-23'!I43</f>
        <v>6</v>
      </c>
      <c r="S43" s="74">
        <f>'Sep-23'!S43+'Oct-23'!J43</f>
        <v>259</v>
      </c>
      <c r="T43" s="120">
        <f>IFERROR(O43/P43-1,"n/a")</f>
        <v>6.6889632107023367E-2</v>
      </c>
      <c r="U43" s="120">
        <f>IFERROR(O43/Q43-1,"n/a")</f>
        <v>19.580645161290324</v>
      </c>
      <c r="V43" s="120">
        <f>IFERROR(O43/R43-1,"n/a")</f>
        <v>105.33333333333333</v>
      </c>
      <c r="W43" s="121">
        <f>IFERROR(O43/S43-1,"n/a")</f>
        <v>1.4633204633204633</v>
      </c>
      <c r="X43" s="89">
        <v>669</v>
      </c>
      <c r="Y43" s="89">
        <v>59</v>
      </c>
      <c r="Z43" s="70">
        <v>9</v>
      </c>
      <c r="AA43" s="78">
        <v>287</v>
      </c>
      <c r="AC43" s="123"/>
    </row>
    <row r="44" spans="1:29" s="124" customFormat="1" ht="10.199999999999999">
      <c r="A44" s="123"/>
      <c r="B44" s="123"/>
      <c r="C44" s="33"/>
      <c r="D44" s="26" t="s">
        <v>11</v>
      </c>
      <c r="E44" s="32"/>
      <c r="F44" s="74">
        <f t="shared" si="7"/>
        <v>211817</v>
      </c>
      <c r="G44" s="74">
        <f t="shared" si="7"/>
        <v>133084</v>
      </c>
      <c r="H44" s="74">
        <f t="shared" si="7"/>
        <v>6450</v>
      </c>
      <c r="I44" s="74">
        <f t="shared" si="7"/>
        <v>0</v>
      </c>
      <c r="J44" s="74">
        <f t="shared" si="7"/>
        <v>67246</v>
      </c>
      <c r="K44" s="64">
        <f>IFERROR(F44/G44-1,"n/a")</f>
        <v>0.59160379910432503</v>
      </c>
      <c r="L44" s="64">
        <f>IFERROR(F44/H44-1,"n/a")</f>
        <v>31.83984496124031</v>
      </c>
      <c r="M44" s="64" t="str">
        <f>IFERROR(F44/I44-1,"n/a")</f>
        <v>n/a</v>
      </c>
      <c r="N44" s="60">
        <f>IFERROR(F44/J44-1,"n/a")</f>
        <v>2.1498825208934362</v>
      </c>
      <c r="O44" s="74">
        <f>'Sep-23'!O44+'Oct-23'!F44</f>
        <v>1204396</v>
      </c>
      <c r="P44" s="74">
        <f>'Sep-23'!P44+'Oct-23'!G44</f>
        <v>834057</v>
      </c>
      <c r="Q44" s="74">
        <f>'Sep-23'!Q44+'Oct-23'!H44</f>
        <v>10992</v>
      </c>
      <c r="R44" s="74">
        <f>'Sep-23'!R44+'Oct-23'!I44</f>
        <v>8294</v>
      </c>
      <c r="S44" s="74">
        <f>'Sep-23'!S44+'Oct-23'!J44</f>
        <v>548524</v>
      </c>
      <c r="T44" s="120">
        <f>IFERROR(O44/P44-1,"n/a")</f>
        <v>0.44402121197951705</v>
      </c>
      <c r="U44" s="120">
        <f>IFERROR(O44/Q44-1,"n/a")</f>
        <v>108.57023289665212</v>
      </c>
      <c r="V44" s="120">
        <f>IFERROR(O44/R44-1,"n/a")</f>
        <v>144.21292500602846</v>
      </c>
      <c r="W44" s="121">
        <f>IFERROR(O44/S44-1,"n/a")</f>
        <v>1.1957033785212681</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185</v>
      </c>
      <c r="G46" s="74">
        <f t="shared" si="8"/>
        <v>149</v>
      </c>
      <c r="H46" s="74">
        <f t="shared" si="8"/>
        <v>107</v>
      </c>
      <c r="I46" s="74">
        <f t="shared" si="8"/>
        <v>0</v>
      </c>
      <c r="J46" s="74">
        <f t="shared" si="8"/>
        <v>127</v>
      </c>
      <c r="K46" s="64">
        <f>IFERROR(F46/G46-1,"n/a")</f>
        <v>0.24161073825503365</v>
      </c>
      <c r="L46" s="64">
        <f>IFERROR(F46/H46-1,"n/a")</f>
        <v>0.72897196261682251</v>
      </c>
      <c r="M46" s="64" t="str">
        <f>IFERROR(F46/I46-1,"n/a")</f>
        <v>n/a</v>
      </c>
      <c r="N46" s="60">
        <f>IFERROR(F46/J46-1,"n/a")</f>
        <v>0.45669291338582685</v>
      </c>
      <c r="O46" s="74">
        <f>'Sep-23'!O46+'Oct-23'!F46</f>
        <v>874</v>
      </c>
      <c r="P46" s="74">
        <f>'Sep-23'!P46+'Oct-23'!G46</f>
        <v>641</v>
      </c>
      <c r="Q46" s="74">
        <f>'Sep-23'!Q46+'Oct-23'!H46</f>
        <v>191</v>
      </c>
      <c r="R46" s="74">
        <f>'Sep-23'!R46+'Oct-23'!I46</f>
        <v>0</v>
      </c>
      <c r="S46" s="74">
        <f>'Sep-23'!S46+'Oct-23'!J46</f>
        <v>623</v>
      </c>
      <c r="T46" s="120">
        <f>IFERROR(O46/P46-1,"n/a")</f>
        <v>0.36349453978159119</v>
      </c>
      <c r="U46" s="120">
        <f>IFERROR(O46/Q46-1,"n/a")</f>
        <v>3.5759162303664924</v>
      </c>
      <c r="V46" s="120" t="str">
        <f>IFERROR(O46/R46-1,"n/a")</f>
        <v>n/a</v>
      </c>
      <c r="W46" s="121">
        <f>IFERROR(O46/S46-1,"n/a")</f>
        <v>0.4028892455858748</v>
      </c>
      <c r="X46" s="89">
        <v>1129</v>
      </c>
      <c r="Y46" s="89">
        <v>336</v>
      </c>
      <c r="Z46" s="84">
        <v>43</v>
      </c>
      <c r="AA46" s="78">
        <v>781</v>
      </c>
      <c r="AC46" s="123"/>
    </row>
    <row r="47" spans="1:29" s="124" customFormat="1" ht="10.199999999999999">
      <c r="A47" s="123"/>
      <c r="B47" s="123"/>
      <c r="C47" s="33"/>
      <c r="D47" s="26" t="s">
        <v>11</v>
      </c>
      <c r="E47" s="32"/>
      <c r="F47" s="74">
        <f t="shared" si="8"/>
        <v>513716</v>
      </c>
      <c r="G47" s="74">
        <f t="shared" si="8"/>
        <v>338461</v>
      </c>
      <c r="H47" s="74">
        <f t="shared" si="8"/>
        <v>174505</v>
      </c>
      <c r="I47" s="74">
        <f t="shared" si="8"/>
        <v>0</v>
      </c>
      <c r="J47" s="74">
        <f t="shared" si="8"/>
        <v>332808</v>
      </c>
      <c r="K47" s="64">
        <f>IFERROR(F47/G47-1,"n/a")</f>
        <v>0.5177996874085935</v>
      </c>
      <c r="L47" s="64">
        <f>IFERROR(F47/H47-1,"n/a")</f>
        <v>1.9438468811781897</v>
      </c>
      <c r="M47" s="64" t="str">
        <f>IFERROR(F47/I47-1,"n/a")</f>
        <v>n/a</v>
      </c>
      <c r="N47" s="60">
        <f>IFERROR(F47/J47-1,"n/a")</f>
        <v>0.54358068315665498</v>
      </c>
      <c r="O47" s="74">
        <f>'Sep-23'!O47+'Oct-23'!F47</f>
        <v>2713594</v>
      </c>
      <c r="P47" s="74">
        <f>'Sep-23'!P47+'Oct-23'!G47</f>
        <v>1600457</v>
      </c>
      <c r="Q47" s="74">
        <f>'Sep-23'!Q47+'Oct-23'!H47</f>
        <v>342388</v>
      </c>
      <c r="R47" s="74">
        <f>'Sep-23'!R47+'Oct-23'!I47</f>
        <v>0</v>
      </c>
      <c r="S47" s="74">
        <f>'Sep-23'!S47+'Oct-23'!J47</f>
        <v>1978352</v>
      </c>
      <c r="T47" s="120">
        <f>IFERROR(O47/P47-1,"n/a")</f>
        <v>0.69551196939374194</v>
      </c>
      <c r="U47" s="120">
        <f>IFERROR(O47/Q47-1,"n/a")</f>
        <v>6.9254938841314528</v>
      </c>
      <c r="V47" s="120" t="str">
        <f>IFERROR(O47/R47-1,"n/a")</f>
        <v>n/a</v>
      </c>
      <c r="W47" s="121">
        <f>IFERROR(O47/S47-1,"n/a")</f>
        <v>0.37164367109594254</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2</v>
      </c>
      <c r="G49" s="74">
        <f t="shared" si="9"/>
        <v>1</v>
      </c>
      <c r="H49" s="74">
        <f t="shared" si="9"/>
        <v>0</v>
      </c>
      <c r="I49" s="74">
        <f t="shared" si="9"/>
        <v>0</v>
      </c>
      <c r="J49" s="74">
        <f t="shared" si="9"/>
        <v>3</v>
      </c>
      <c r="K49" s="64">
        <f>IFERROR(F49/G49-1,"n/a")</f>
        <v>1</v>
      </c>
      <c r="L49" s="64" t="str">
        <f>IFERROR(F49/H49-1,"n/a")</f>
        <v>n/a</v>
      </c>
      <c r="M49" s="64" t="str">
        <f>IFERROR(F49/I49-1,"n/a")</f>
        <v>n/a</v>
      </c>
      <c r="N49" s="60">
        <f>IFERROR(F49/J49-1,"n/a")</f>
        <v>-0.33333333333333337</v>
      </c>
      <c r="O49" s="74">
        <f>'Sep-23'!O49+'Oct-23'!F49</f>
        <v>21</v>
      </c>
      <c r="P49" s="74">
        <f>'Sep-23'!P49+'Oct-23'!G49</f>
        <v>9</v>
      </c>
      <c r="Q49" s="74">
        <f>'Sep-23'!Q49+'Oct-23'!H49</f>
        <v>0</v>
      </c>
      <c r="R49" s="74">
        <f>'Sep-23'!R49+'Oct-23'!I49</f>
        <v>0</v>
      </c>
      <c r="S49" s="74">
        <f>'Sep-23'!S49+'Oct-23'!J49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4312</v>
      </c>
      <c r="G50" s="74">
        <f t="shared" si="9"/>
        <v>2358</v>
      </c>
      <c r="H50" s="74">
        <f t="shared" si="9"/>
        <v>0</v>
      </c>
      <c r="I50" s="74">
        <f t="shared" si="9"/>
        <v>0</v>
      </c>
      <c r="J50" s="74">
        <f t="shared" si="9"/>
        <v>3957</v>
      </c>
      <c r="K50" s="64">
        <f>IFERROR(F50/G50-1,"n/a")</f>
        <v>0.82866836301950797</v>
      </c>
      <c r="L50" s="64" t="str">
        <f>IFERROR(F50/H50-1,"n/a")</f>
        <v>n/a</v>
      </c>
      <c r="M50" s="64" t="str">
        <f>IFERROR(F50/I50-1,"n/a")</f>
        <v>n/a</v>
      </c>
      <c r="N50" s="60">
        <f>IFERROR(F50/J50-1,"n/a")</f>
        <v>8.971443012383129E-2</v>
      </c>
      <c r="O50" s="74">
        <f>'Sep-23'!O50+'Oct-23'!F50</f>
        <v>38626</v>
      </c>
      <c r="P50" s="74">
        <f>'Sep-23'!P50+'Oct-23'!G50</f>
        <v>15637</v>
      </c>
      <c r="Q50" s="74">
        <f>'Sep-23'!Q50+'Oct-23'!H50</f>
        <v>0</v>
      </c>
      <c r="R50" s="74">
        <f>'Sep-23'!R50+'Oct-23'!I50</f>
        <v>0</v>
      </c>
      <c r="S50" s="74">
        <f>'Sep-23'!S50+'Oct-23'!J50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472</v>
      </c>
      <c r="G51" s="75">
        <f t="shared" ref="G51:J52" si="10">G37+G40+G43+G46+G49</f>
        <v>414</v>
      </c>
      <c r="H51" s="75">
        <f t="shared" si="10"/>
        <v>244</v>
      </c>
      <c r="I51" s="75">
        <f t="shared" si="10"/>
        <v>18</v>
      </c>
      <c r="J51" s="75">
        <f t="shared" si="10"/>
        <v>388</v>
      </c>
      <c r="K51" s="66">
        <f>IFERROR(F51/G51-1,"n/a")</f>
        <v>0.14009661835748788</v>
      </c>
      <c r="L51" s="66">
        <f>IFERROR(F51/H51-1,"n/a")</f>
        <v>0.93442622950819665</v>
      </c>
      <c r="M51" s="66">
        <f>IFERROR(F51/I51-1,"n/a")</f>
        <v>25.222222222222221</v>
      </c>
      <c r="N51" s="62">
        <f>IFERROR(F51/J51-1,"n/a")</f>
        <v>0.21649484536082464</v>
      </c>
      <c r="O51" s="75">
        <f t="shared" ref="O51:S52" si="11">O37+O40+O43+O46+O49</f>
        <v>2724</v>
      </c>
      <c r="P51" s="75">
        <f t="shared" si="11"/>
        <v>2372</v>
      </c>
      <c r="Q51" s="75">
        <f t="shared" si="11"/>
        <v>607</v>
      </c>
      <c r="R51" s="75">
        <f t="shared" si="11"/>
        <v>76</v>
      </c>
      <c r="S51" s="75">
        <f t="shared" si="11"/>
        <v>2088</v>
      </c>
      <c r="T51" s="66">
        <f>IFERROR(O51/P51-1,"n/a")</f>
        <v>0.14839797639123109</v>
      </c>
      <c r="U51" s="66">
        <f>IFERROR(O51/Q51-1,"n/a")</f>
        <v>3.4876441515650738</v>
      </c>
      <c r="V51" s="66">
        <f>IFERROR(O51/R51-1,"n/a")</f>
        <v>34.842105263157897</v>
      </c>
      <c r="W51" s="62">
        <f>IFERROR(O51/S51-1,"n/a")</f>
        <v>0.30459770114942519</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1211190</v>
      </c>
      <c r="G52" s="76">
        <f t="shared" si="10"/>
        <v>867086</v>
      </c>
      <c r="H52" s="76">
        <f t="shared" si="10"/>
        <v>368120</v>
      </c>
      <c r="I52" s="76">
        <f t="shared" si="10"/>
        <v>13954</v>
      </c>
      <c r="J52" s="76">
        <f t="shared" si="10"/>
        <v>926937</v>
      </c>
      <c r="K52" s="67">
        <f>IFERROR(F52/G52-1,"n/a")</f>
        <v>0.39685106206304788</v>
      </c>
      <c r="L52" s="67">
        <f>IFERROR(F52/H52-1,"n/a")</f>
        <v>2.290204281212648</v>
      </c>
      <c r="M52" s="67">
        <f>IFERROR(F52/I52-1,"n/a")</f>
        <v>85.798767378529448</v>
      </c>
      <c r="N52" s="63">
        <f>IFERROR(F52/J52-1,"n/a")</f>
        <v>0.30665838131394052</v>
      </c>
      <c r="O52" s="76">
        <f t="shared" si="11"/>
        <v>7934885</v>
      </c>
      <c r="P52" s="76">
        <f t="shared" si="11"/>
        <v>5210474</v>
      </c>
      <c r="Q52" s="76">
        <f t="shared" si="11"/>
        <v>926628</v>
      </c>
      <c r="R52" s="76">
        <f t="shared" si="11"/>
        <v>30861</v>
      </c>
      <c r="S52" s="76">
        <f t="shared" si="11"/>
        <v>5963880</v>
      </c>
      <c r="T52" s="67">
        <f>IFERROR(O52/P52-1,"n/a")</f>
        <v>0.52287200742197348</v>
      </c>
      <c r="U52" s="118">
        <f>IFERROR(O52/Q52-1,"n/a")</f>
        <v>7.5631828522341227</v>
      </c>
      <c r="V52" s="118">
        <f>IFERROR(O52/R52-1,"n/a")</f>
        <v>256.11691131201195</v>
      </c>
      <c r="W52" s="119">
        <f>IFERROR(O52/S52-1,"n/a")</f>
        <v>0.33049038545376508</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O23" sqref="O23"/>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22</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September</v>
      </c>
      <c r="G9" s="158"/>
      <c r="H9" s="158"/>
      <c r="I9" s="158"/>
      <c r="J9" s="158"/>
      <c r="K9" s="158"/>
      <c r="L9" s="158"/>
      <c r="M9" s="158"/>
      <c r="N9" s="159"/>
      <c r="O9" s="157" t="str">
        <f>"January to "&amp; D4</f>
        <v>January to September</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98</v>
      </c>
      <c r="G13" s="71">
        <v>82</v>
      </c>
      <c r="H13" s="71">
        <v>60</v>
      </c>
      <c r="I13" s="71">
        <v>0</v>
      </c>
      <c r="J13" s="71">
        <v>79</v>
      </c>
      <c r="K13" s="64">
        <f>IFERROR(F13/G13-1,"n/a")</f>
        <v>0.19512195121951215</v>
      </c>
      <c r="L13" s="64">
        <f t="shared" ref="L13:L28" si="0">IFERROR(F13/H13-1,"n/a")</f>
        <v>0.6333333333333333</v>
      </c>
      <c r="M13" s="64" t="str">
        <f>IFERROR(F13/I13-1,"n/a")</f>
        <v>n/a</v>
      </c>
      <c r="N13" s="60">
        <f>IFERROR(F13/J13-1,"n/a")</f>
        <v>0.240506329113924</v>
      </c>
      <c r="O13" s="68">
        <f>'Aug-23'!O13+'Sep-23'!F13</f>
        <v>1155</v>
      </c>
      <c r="P13" s="68">
        <f>'Aug-23'!$P$13+G13</f>
        <v>1073</v>
      </c>
      <c r="Q13" s="68">
        <f>'Aug-23'!Q13+'Sep-23'!H13</f>
        <v>139</v>
      </c>
      <c r="R13" s="68">
        <f>'Aug-23'!R13+'Sep-23'!I13</f>
        <v>551</v>
      </c>
      <c r="S13" s="68">
        <f>'Aug-23'!S13+'Sep-23'!J13</f>
        <v>1102</v>
      </c>
      <c r="T13" s="64">
        <f>IFERROR(O13/P13-1,"n/a")</f>
        <v>7.6421248835041977E-2</v>
      </c>
      <c r="U13" s="64">
        <f>IFERROR(O13/Q13-1,"n/a")</f>
        <v>7.3093525179856123</v>
      </c>
      <c r="V13" s="64">
        <f>IFERROR(O13/R13-1,"n/a")</f>
        <v>1.0961887477313974</v>
      </c>
      <c r="W13" s="60">
        <f>IFERROR(O13/S13-1,"n/a")</f>
        <v>4.8094373865698703E-2</v>
      </c>
      <c r="X13" s="68">
        <v>1486</v>
      </c>
      <c r="Y13" s="68">
        <v>522</v>
      </c>
      <c r="Z13" s="68">
        <v>551</v>
      </c>
      <c r="AA13" s="136">
        <v>1591</v>
      </c>
      <c r="AB13" s="123"/>
      <c r="AC13" s="123"/>
    </row>
    <row r="14" spans="1:29" s="124" customFormat="1" ht="10.8">
      <c r="A14" s="123"/>
      <c r="B14" s="128"/>
      <c r="C14" s="33"/>
      <c r="D14" s="26" t="s">
        <v>11</v>
      </c>
      <c r="E14" s="32"/>
      <c r="F14" s="71">
        <v>313650</v>
      </c>
      <c r="G14" s="71">
        <v>280580</v>
      </c>
      <c r="H14" s="71">
        <v>83395</v>
      </c>
      <c r="I14" s="71">
        <v>0</v>
      </c>
      <c r="J14" s="71">
        <v>234453</v>
      </c>
      <c r="K14" s="64">
        <f>IFERROR(F14/G14-1,"n/a")</f>
        <v>0.11786299807541512</v>
      </c>
      <c r="L14" s="64">
        <f t="shared" si="0"/>
        <v>2.7610168475328258</v>
      </c>
      <c r="M14" s="64" t="str">
        <f>IFERROR(F14/I14-1,"n/a")</f>
        <v>n/a</v>
      </c>
      <c r="N14" s="60">
        <f>IFERROR(F14/J14-1,"n/a")</f>
        <v>0.33779478189658474</v>
      </c>
      <c r="O14" s="68">
        <f>'Aug-23'!$O$14+F14</f>
        <v>3786544</v>
      </c>
      <c r="P14" s="68">
        <f>'Aug-23'!P14+'Sep-23'!G14</f>
        <v>2395311</v>
      </c>
      <c r="Q14" s="68">
        <f>'Aug-23'!Q14+'Sep-23'!H14</f>
        <v>180900</v>
      </c>
      <c r="R14" s="68">
        <f>'Aug-23'!R14+'Sep-23'!I14</f>
        <v>1092884</v>
      </c>
      <c r="S14" s="68">
        <f>'Aug-23'!S14+'Sep-23'!J14</f>
        <v>3343418</v>
      </c>
      <c r="T14" s="64">
        <f>IFERROR(O14/P14-1,"n/a")</f>
        <v>0.58081518433305734</v>
      </c>
      <c r="U14" s="64">
        <f>IFERROR(O14/Q14-1,"n/a")</f>
        <v>19.931697070204532</v>
      </c>
      <c r="V14" s="64">
        <f>IFERROR(O14/R14-1,"n/a")</f>
        <v>2.4647263570516174</v>
      </c>
      <c r="W14" s="60">
        <f>IFERROR(O14/S14-1,"n/a")</f>
        <v>0.13253682309540715</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68</v>
      </c>
      <c r="G16" s="71">
        <v>74</v>
      </c>
      <c r="H16" s="71">
        <v>34</v>
      </c>
      <c r="I16" s="71">
        <v>9</v>
      </c>
      <c r="J16" s="71">
        <v>70</v>
      </c>
      <c r="K16" s="64">
        <f>IFERROR(F16/G16-1,"n/a")</f>
        <v>-8.108108108108103E-2</v>
      </c>
      <c r="L16" s="64">
        <f t="shared" si="0"/>
        <v>1</v>
      </c>
      <c r="M16" s="64">
        <f>IFERROR(F16/I16-1,"n/a")</f>
        <v>6.5555555555555554</v>
      </c>
      <c r="N16" s="60">
        <f>IFERROR(F16/J16-1,"n/a")</f>
        <v>-2.8571428571428581E-2</v>
      </c>
      <c r="O16" s="68">
        <f>'Aug-23'!$O$16+F16</f>
        <v>425</v>
      </c>
      <c r="P16" s="68">
        <f>'Aug-23'!P16+'Sep-23'!G16</f>
        <v>450</v>
      </c>
      <c r="Q16" s="68">
        <f>'Aug-23'!Q16+'Sep-23'!H16</f>
        <v>136</v>
      </c>
      <c r="R16" s="68">
        <f>'Aug-23'!R16+'Sep-23'!I16</f>
        <v>21</v>
      </c>
      <c r="S16" s="68">
        <f>'Aug-23'!S16+'Sep-23'!J16</f>
        <v>403</v>
      </c>
      <c r="T16" s="64">
        <f>IFERROR(O16/P16-1,"n/a")</f>
        <v>-5.555555555555558E-2</v>
      </c>
      <c r="U16" s="64">
        <f>IFERROR(O16/Q16-1,"n/a")</f>
        <v>2.125</v>
      </c>
      <c r="V16" s="64">
        <f>IFERROR(O16/R16-1,"n/a")</f>
        <v>19.238095238095237</v>
      </c>
      <c r="W16" s="60">
        <f>IFERROR(O16/S16-1,"n/a")</f>
        <v>5.4590570719603049E-2</v>
      </c>
      <c r="X16" s="68">
        <v>572</v>
      </c>
      <c r="Y16" s="68">
        <v>202</v>
      </c>
      <c r="Z16" s="68">
        <v>54</v>
      </c>
      <c r="AA16" s="136">
        <v>586</v>
      </c>
      <c r="AB16" s="123"/>
      <c r="AC16" s="123"/>
    </row>
    <row r="17" spans="1:29" s="124" customFormat="1" ht="10.8">
      <c r="A17" s="123"/>
      <c r="B17" s="128"/>
      <c r="C17" s="33"/>
      <c r="D17" s="26" t="s">
        <v>11</v>
      </c>
      <c r="E17" s="32"/>
      <c r="F17" s="71">
        <v>223095</v>
      </c>
      <c r="G17" s="71">
        <v>150081</v>
      </c>
      <c r="H17" s="71">
        <v>64266</v>
      </c>
      <c r="I17" s="71">
        <v>6072</v>
      </c>
      <c r="J17" s="71">
        <v>169136</v>
      </c>
      <c r="K17" s="64">
        <f>IFERROR(F17/G17-1,"n/a")</f>
        <v>0.48649729146261023</v>
      </c>
      <c r="L17" s="64">
        <f t="shared" si="0"/>
        <v>2.4714312389132669</v>
      </c>
      <c r="M17" s="64">
        <f>IFERROR(F17/I17-1,"n/a")</f>
        <v>35.741600790513836</v>
      </c>
      <c r="N17" s="60">
        <f>IFERROR(F17/J17-1,"n/a")</f>
        <v>0.31902729164695875</v>
      </c>
      <c r="O17" s="68">
        <f>'Aug-23'!O17+'Sep-23'!F17</f>
        <v>1331619</v>
      </c>
      <c r="P17" s="68">
        <f>'Aug-23'!P17+'Sep-23'!G17</f>
        <v>767995</v>
      </c>
      <c r="Q17" s="68">
        <f>'Aug-23'!Q17+'Sep-23'!H17</f>
        <v>215286</v>
      </c>
      <c r="R17" s="68">
        <f>'Aug-23'!R17+'Sep-23'!I17</f>
        <v>49726</v>
      </c>
      <c r="S17" s="68">
        <f>'Aug-23'!S17+'Sep-23'!J17</f>
        <v>1081890</v>
      </c>
      <c r="T17" s="64">
        <f>IFERROR(O17/P17-1,"n/a")</f>
        <v>0.73389019459762106</v>
      </c>
      <c r="U17" s="64">
        <f>IFERROR(O17/Q17-1,"n/a")</f>
        <v>5.1853487918396919</v>
      </c>
      <c r="V17" s="64">
        <f>IFERROR(O17/R17-1,"n/a")</f>
        <v>25.779129630374452</v>
      </c>
      <c r="W17" s="60">
        <f>IFERROR(O17/S17-1,"n/a")</f>
        <v>0.23082660898982343</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100</v>
      </c>
      <c r="G19" s="71">
        <v>92</v>
      </c>
      <c r="H19" s="71">
        <v>7</v>
      </c>
      <c r="I19" s="71">
        <v>1</v>
      </c>
      <c r="J19" s="71">
        <v>32</v>
      </c>
      <c r="K19" s="64">
        <f>IFERROR(F19/G19-1,"n/a")</f>
        <v>8.6956521739130377E-2</v>
      </c>
      <c r="L19" s="64">
        <f t="shared" si="0"/>
        <v>13.285714285714286</v>
      </c>
      <c r="M19" s="64">
        <f>IFERROR(F19/I19-1,"n/a")</f>
        <v>99</v>
      </c>
      <c r="N19" s="60">
        <f>IFERROR(F19/J19-1,"n/a")</f>
        <v>2.125</v>
      </c>
      <c r="O19" s="68">
        <f>'Aug-23'!O19+'Sep-23'!F19</f>
        <v>544</v>
      </c>
      <c r="P19" s="68">
        <f>'Aug-23'!P19+'Sep-23'!G19</f>
        <v>513</v>
      </c>
      <c r="Q19" s="68">
        <f>'Aug-23'!Q19+'Sep-23'!H19</f>
        <v>16</v>
      </c>
      <c r="R19" s="68">
        <f>'Aug-23'!R19+'Sep-23'!I19</f>
        <v>8</v>
      </c>
      <c r="S19" s="68">
        <f>'Aug-23'!S19+'Sep-23'!J19</f>
        <v>231</v>
      </c>
      <c r="T19" s="64">
        <f>IFERROR(O19/P19-1,"n/a")</f>
        <v>6.0428849902534054E-2</v>
      </c>
      <c r="U19" s="64">
        <f>IFERROR(O19/Q19-1,"n/a")</f>
        <v>33</v>
      </c>
      <c r="V19" s="64">
        <f>IFERROR(O19/R19-1,"n/a")</f>
        <v>67</v>
      </c>
      <c r="W19" s="60">
        <f>IFERROR(O19/S19-1,"n/a")</f>
        <v>1.3549783549783552</v>
      </c>
      <c r="X19" s="68">
        <v>658</v>
      </c>
      <c r="Y19" s="68">
        <v>47</v>
      </c>
      <c r="Z19" s="68">
        <v>9</v>
      </c>
      <c r="AA19" s="136">
        <v>290</v>
      </c>
      <c r="AB19" s="123"/>
      <c r="AC19" s="123"/>
    </row>
    <row r="20" spans="1:29" s="124" customFormat="1" ht="10.8">
      <c r="A20" s="123"/>
      <c r="B20" s="128"/>
      <c r="C20" s="33"/>
      <c r="D20" s="26" t="s">
        <v>11</v>
      </c>
      <c r="E20" s="32"/>
      <c r="F20" s="71">
        <v>181434</v>
      </c>
      <c r="G20" s="71">
        <v>137415</v>
      </c>
      <c r="H20" s="71">
        <v>3224</v>
      </c>
      <c r="I20" s="71">
        <v>0</v>
      </c>
      <c r="J20" s="71">
        <v>76553</v>
      </c>
      <c r="K20" s="64">
        <f>IFERROR(F20/G20-1,"n/a")</f>
        <v>0.32033620783757222</v>
      </c>
      <c r="L20" s="64">
        <f t="shared" si="0"/>
        <v>55.276054590570716</v>
      </c>
      <c r="M20" s="64" t="str">
        <f>IFERROR(F20/I20-1,"n/a")</f>
        <v>n/a</v>
      </c>
      <c r="N20" s="60">
        <f t="shared" ref="N20:N28" si="1">IFERROR(F20/J20-1,"n/a")</f>
        <v>1.3700442830457331</v>
      </c>
      <c r="O20" s="68">
        <f>'Aug-23'!O20+'Sep-23'!F20</f>
        <v>1013425</v>
      </c>
      <c r="P20" s="68">
        <f>'Aug-23'!P20+'Sep-23'!G20</f>
        <v>704058</v>
      </c>
      <c r="Q20" s="68">
        <f>'Aug-23'!Q20+'Sep-23'!H20</f>
        <v>4542</v>
      </c>
      <c r="R20" s="68">
        <f>'Aug-23'!R20+'Sep-23'!I20</f>
        <v>10047</v>
      </c>
      <c r="S20" s="68">
        <f>'Aug-23'!S20+'Sep-23'!J20</f>
        <v>487762</v>
      </c>
      <c r="T20" s="64">
        <f>IFERROR(O20/P20-1,"n/a")</f>
        <v>0.43940556033735856</v>
      </c>
      <c r="U20" s="64">
        <f>IFERROR(O20/Q20-1,"n/a")</f>
        <v>222.12307353588727</v>
      </c>
      <c r="V20" s="64">
        <f>IFERROR(O20/R20-1,"n/a")</f>
        <v>99.868418433363189</v>
      </c>
      <c r="W20" s="60">
        <f>IFERROR(O20/S20-1,"n/a")</f>
        <v>1.0777038801710672</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119</v>
      </c>
      <c r="G22" s="71">
        <v>85</v>
      </c>
      <c r="H22" s="71">
        <v>46</v>
      </c>
      <c r="I22" s="71">
        <v>0</v>
      </c>
      <c r="J22" s="71">
        <v>86</v>
      </c>
      <c r="K22" s="64">
        <f>IFERROR(F22/G22-1,"n/a")</f>
        <v>0.39999999999999991</v>
      </c>
      <c r="L22" s="64">
        <f t="shared" si="0"/>
        <v>1.5869565217391304</v>
      </c>
      <c r="M22" s="64" t="str">
        <f>IFERROR(F22/I22-1,"n/a")</f>
        <v>n/a</v>
      </c>
      <c r="N22" s="60">
        <f t="shared" si="1"/>
        <v>0.38372093023255816</v>
      </c>
      <c r="O22" s="68">
        <f>'Aug-23'!O22+'Sep-23'!F22</f>
        <v>976</v>
      </c>
      <c r="P22" s="68">
        <f>'Aug-23'!P22+'Sep-23'!G22</f>
        <v>545</v>
      </c>
      <c r="Q22" s="68">
        <f>'Aug-23'!Q22+'Sep-23'!H22</f>
        <v>84</v>
      </c>
      <c r="R22" s="68">
        <f>'Aug-23'!R22+'Sep-23'!I22</f>
        <v>205</v>
      </c>
      <c r="S22" s="68">
        <f>'Aug-23'!S22+'Sep-23'!J22</f>
        <v>819</v>
      </c>
      <c r="T22" s="64">
        <f>IFERROR(O22/P22-1,"n/a")</f>
        <v>0.79082568807339459</v>
      </c>
      <c r="U22" s="64">
        <f>IFERROR(O22/Q22-1,"n/a")</f>
        <v>10.619047619047619</v>
      </c>
      <c r="V22" s="64">
        <f>IFERROR(O22/R22-1,"n/a")</f>
        <v>3.7609756097560973</v>
      </c>
      <c r="W22" s="60">
        <f>IFERROR(O22/S22-1,"n/a")</f>
        <v>0.19169719169719168</v>
      </c>
      <c r="X22" s="68">
        <v>895</v>
      </c>
      <c r="Y22" s="68">
        <v>283</v>
      </c>
      <c r="Z22" s="68">
        <v>43</v>
      </c>
      <c r="AA22" s="136">
        <v>827</v>
      </c>
      <c r="AB22" s="123"/>
      <c r="AC22" s="123"/>
    </row>
    <row r="23" spans="1:29" s="124" customFormat="1" ht="10.8">
      <c r="A23" s="123"/>
      <c r="B23" s="128"/>
      <c r="C23" s="33"/>
      <c r="D23" s="26" t="s">
        <v>11</v>
      </c>
      <c r="E23" s="32"/>
      <c r="F23" s="71">
        <v>374705</v>
      </c>
      <c r="G23" s="71">
        <v>267710</v>
      </c>
      <c r="H23" s="71">
        <v>89719</v>
      </c>
      <c r="I23" s="71">
        <v>0</v>
      </c>
      <c r="J23" s="71">
        <v>304036</v>
      </c>
      <c r="K23" s="64">
        <f>IFERROR(F23/G23-1,"n/a")</f>
        <v>0.39966755070785553</v>
      </c>
      <c r="L23" s="64">
        <f t="shared" si="0"/>
        <v>3.1764286271581268</v>
      </c>
      <c r="M23" s="64" t="str">
        <f>IFERROR(F23/I23-1,"n/a")</f>
        <v>n/a</v>
      </c>
      <c r="N23" s="60">
        <f t="shared" si="1"/>
        <v>0.23243629043929004</v>
      </c>
      <c r="O23" s="68">
        <f>'Aug-23'!O23+'Sep-23'!F23</f>
        <v>3036152</v>
      </c>
      <c r="P23" s="68">
        <f>'Aug-23'!P23+'Sep-23'!G23</f>
        <v>1330450</v>
      </c>
      <c r="Q23" s="68">
        <f>'Aug-23'!Q23+'Sep-23'!H23</f>
        <v>167883</v>
      </c>
      <c r="R23" s="68">
        <f>'Aug-23'!R23+'Sep-23'!I23</f>
        <v>545974</v>
      </c>
      <c r="S23" s="68">
        <f>'Aug-23'!S23+'Sep-23'!J23</f>
        <v>2565359</v>
      </c>
      <c r="T23" s="64">
        <f>IFERROR(O23/P23-1,"n/a")</f>
        <v>1.2820489308128828</v>
      </c>
      <c r="U23" s="64">
        <f>IFERROR(O23/Q23-1,"n/a")</f>
        <v>17.084928194039897</v>
      </c>
      <c r="V23" s="64">
        <f>IFERROR(O23/R23-1,"n/a")</f>
        <v>4.5609827574206827</v>
      </c>
      <c r="W23" s="60">
        <f>IFERROR(O23/S23-1,"n/a")</f>
        <v>0.18351934368640022</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7"/>
      <c r="AB24" s="123"/>
      <c r="AC24" s="123"/>
    </row>
    <row r="25" spans="1:29" s="124" customFormat="1" ht="10.8">
      <c r="B25" s="128"/>
      <c r="C25" s="33"/>
      <c r="D25" s="26" t="s">
        <v>5</v>
      </c>
      <c r="E25" s="32"/>
      <c r="F25" s="71">
        <v>4</v>
      </c>
      <c r="G25" s="71">
        <v>1</v>
      </c>
      <c r="H25" s="71">
        <v>0</v>
      </c>
      <c r="I25" s="71">
        <v>0</v>
      </c>
      <c r="J25" s="71">
        <v>1</v>
      </c>
      <c r="K25" s="64">
        <f>IFERROR(F25/G25-1,"n/a")</f>
        <v>3</v>
      </c>
      <c r="L25" s="64" t="str">
        <f t="shared" si="0"/>
        <v>n/a</v>
      </c>
      <c r="M25" s="64" t="str">
        <f>IFERROR(F25/I25-1,"n/a")</f>
        <v>n/a</v>
      </c>
      <c r="N25" s="60">
        <f t="shared" si="1"/>
        <v>3</v>
      </c>
      <c r="O25" s="68">
        <f>'Aug-23'!O25+'Sep-23'!F25</f>
        <v>19</v>
      </c>
      <c r="P25" s="68">
        <f>'Aug-23'!P25+'Sep-23'!G25</f>
        <v>8</v>
      </c>
      <c r="Q25" s="68">
        <f>'Aug-23'!Q25+'Sep-23'!H25</f>
        <v>0</v>
      </c>
      <c r="R25" s="68">
        <f>'Aug-23'!R25+'Sep-23'!I25</f>
        <v>0</v>
      </c>
      <c r="S25" s="68">
        <f>'Aug-23'!S25+'Sep-23'!J25</f>
        <v>13</v>
      </c>
      <c r="T25" s="64">
        <f>IFERROR(O25/P25-1,"n/a")</f>
        <v>1.375</v>
      </c>
      <c r="U25" s="64" t="str">
        <f>IFERROR(O25/Q25-1,"n/a")</f>
        <v>n/a</v>
      </c>
      <c r="V25" s="64" t="str">
        <f>IFERROR(O25/R25-1,"n/a")</f>
        <v>n/a</v>
      </c>
      <c r="W25" s="60">
        <f>IFERROR(O25/S25-1,"n/a")</f>
        <v>0.46153846153846145</v>
      </c>
      <c r="X25" s="68">
        <v>9</v>
      </c>
      <c r="Y25" s="68">
        <v>0</v>
      </c>
      <c r="Z25" s="68">
        <v>0</v>
      </c>
      <c r="AA25" s="136">
        <v>16</v>
      </c>
      <c r="AB25" s="123"/>
      <c r="AC25" s="123"/>
    </row>
    <row r="26" spans="1:29" s="124" customFormat="1" ht="10.8">
      <c r="A26" s="123"/>
      <c r="B26" s="128"/>
      <c r="C26" s="33"/>
      <c r="D26" s="26" t="s">
        <v>11</v>
      </c>
      <c r="E26" s="32"/>
      <c r="F26" s="71">
        <v>7920</v>
      </c>
      <c r="G26" s="71">
        <v>2266</v>
      </c>
      <c r="H26" s="71">
        <v>0</v>
      </c>
      <c r="I26" s="71">
        <v>0</v>
      </c>
      <c r="J26" s="71">
        <v>1243</v>
      </c>
      <c r="K26" s="64">
        <f>IFERROR(F26/G26-1,"n/a")</f>
        <v>2.4951456310679609</v>
      </c>
      <c r="L26" s="64" t="str">
        <f t="shared" si="0"/>
        <v>n/a</v>
      </c>
      <c r="M26" s="64" t="str">
        <f>IFERROR(F26/I26-1,"n/a")</f>
        <v>n/a</v>
      </c>
      <c r="N26" s="60">
        <f t="shared" si="1"/>
        <v>5.3716814159292037</v>
      </c>
      <c r="O26" s="68">
        <f>'Aug-23'!O26+'Sep-23'!F26</f>
        <v>34314</v>
      </c>
      <c r="P26" s="68">
        <f>'Aug-23'!P26+'Sep-23'!G26</f>
        <v>13279</v>
      </c>
      <c r="Q26" s="68">
        <f>'Aug-23'!Q26+'Sep-23'!H26</f>
        <v>0</v>
      </c>
      <c r="R26" s="68">
        <f>'Aug-23'!R26+'Sep-23'!I26</f>
        <v>0</v>
      </c>
      <c r="S26" s="68">
        <f>'Aug-23'!S26+'Sep-23'!J26</f>
        <v>16291</v>
      </c>
      <c r="T26" s="64">
        <f>IFERROR(O26/P26-1,"n/a")</f>
        <v>1.5840801265155511</v>
      </c>
      <c r="U26" s="64" t="str">
        <f>IFERROR(O26/Q26-1,"n/a")</f>
        <v>n/a</v>
      </c>
      <c r="V26" s="64" t="str">
        <f>IFERROR(O26/R26-1,"n/a")</f>
        <v>n/a</v>
      </c>
      <c r="W26" s="60">
        <f>IFERROR(O26/S26-1,"n/a")</f>
        <v>1.1063163710023938</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389</v>
      </c>
      <c r="G27" s="75">
        <f t="shared" si="2"/>
        <v>334</v>
      </c>
      <c r="H27" s="75">
        <f t="shared" si="2"/>
        <v>147</v>
      </c>
      <c r="I27" s="75">
        <f t="shared" si="2"/>
        <v>10</v>
      </c>
      <c r="J27" s="75">
        <f t="shared" si="2"/>
        <v>268</v>
      </c>
      <c r="K27" s="66">
        <f>IFERROR(F27/G27-1,"n/a")</f>
        <v>0.16467065868263475</v>
      </c>
      <c r="L27" s="66">
        <f t="shared" si="0"/>
        <v>1.6462585034013606</v>
      </c>
      <c r="M27" s="66">
        <f>IFERROR(F27/I27-1,"n/a")</f>
        <v>37.9</v>
      </c>
      <c r="N27" s="62">
        <f t="shared" si="1"/>
        <v>0.45149253731343286</v>
      </c>
      <c r="O27" s="75">
        <f t="shared" ref="O27:S28" si="3">O13+O16+O19+O22+O25</f>
        <v>3119</v>
      </c>
      <c r="P27" s="75">
        <f t="shared" si="3"/>
        <v>2589</v>
      </c>
      <c r="Q27" s="75">
        <f t="shared" si="3"/>
        <v>375</v>
      </c>
      <c r="R27" s="75">
        <f t="shared" si="3"/>
        <v>785</v>
      </c>
      <c r="S27" s="75">
        <f t="shared" si="3"/>
        <v>2568</v>
      </c>
      <c r="T27" s="66">
        <f>IFERROR(O27/P27-1,"n/a")</f>
        <v>0.20471224410969491</v>
      </c>
      <c r="U27" s="66">
        <f>IFERROR(O27/Q27-1,"n/a")</f>
        <v>7.3173333333333339</v>
      </c>
      <c r="V27" s="66">
        <f>IFERROR(O27/R27-1,"n/a")</f>
        <v>2.9732484076433119</v>
      </c>
      <c r="W27" s="62">
        <f>IFERROR(O27/S27-1,"n/a")</f>
        <v>0.21456386292834884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1100804</v>
      </c>
      <c r="G28" s="76">
        <f t="shared" si="2"/>
        <v>838052</v>
      </c>
      <c r="H28" s="76">
        <f t="shared" si="2"/>
        <v>240604</v>
      </c>
      <c r="I28" s="76">
        <f t="shared" si="2"/>
        <v>6072</v>
      </c>
      <c r="J28" s="76">
        <f t="shared" si="2"/>
        <v>785421</v>
      </c>
      <c r="K28" s="67">
        <f>IFERROR(F28/G28-1,"n/a")</f>
        <v>0.31352708423820963</v>
      </c>
      <c r="L28" s="67">
        <f t="shared" si="0"/>
        <v>3.5751691576199898</v>
      </c>
      <c r="M28" s="67">
        <f>IFERROR(F28/I28-1,"n/a")</f>
        <v>180.29183135704875</v>
      </c>
      <c r="N28" s="63">
        <f t="shared" si="1"/>
        <v>0.40154643178626492</v>
      </c>
      <c r="O28" s="76">
        <f t="shared" si="3"/>
        <v>9202054</v>
      </c>
      <c r="P28" s="76">
        <f t="shared" si="3"/>
        <v>5211093</v>
      </c>
      <c r="Q28" s="76">
        <f t="shared" si="3"/>
        <v>568611</v>
      </c>
      <c r="R28" s="76">
        <f t="shared" si="3"/>
        <v>1698631</v>
      </c>
      <c r="S28" s="76">
        <f t="shared" si="3"/>
        <v>7494720</v>
      </c>
      <c r="T28" s="67">
        <f>IFERROR(O28/P28-1,"n/a")</f>
        <v>0.76585871716355869</v>
      </c>
      <c r="U28" s="67">
        <f>IFERROR(O28/Q28-1,"n/a")</f>
        <v>15.18339075396009</v>
      </c>
      <c r="V28" s="67">
        <f>IFERROR(O28/R28-1,"n/a")</f>
        <v>4.4173354895795498</v>
      </c>
      <c r="W28" s="63">
        <f>IFERROR(O28/S28-1,"n/a")</f>
        <v>0.22780490798855735</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September</v>
      </c>
      <c r="G33" s="158"/>
      <c r="H33" s="158"/>
      <c r="I33" s="158"/>
      <c r="J33" s="158"/>
      <c r="K33" s="158"/>
      <c r="L33" s="158"/>
      <c r="M33" s="158"/>
      <c r="N33" s="159"/>
      <c r="O33" s="161" t="str">
        <f>"April to "&amp;D4&amp;" (YTD)"</f>
        <v>April to September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98</v>
      </c>
      <c r="G37" s="74">
        <f t="shared" si="5"/>
        <v>82</v>
      </c>
      <c r="H37" s="74">
        <f t="shared" si="5"/>
        <v>60</v>
      </c>
      <c r="I37" s="74">
        <f t="shared" si="5"/>
        <v>0</v>
      </c>
      <c r="J37" s="74">
        <f t="shared" si="5"/>
        <v>79</v>
      </c>
      <c r="K37" s="64">
        <f>IFERROR(F37/G37-1,"n/a")</f>
        <v>0.19512195121951215</v>
      </c>
      <c r="L37" s="64">
        <f>IFERROR(F37/H37-1,"n/a")</f>
        <v>0.6333333333333333</v>
      </c>
      <c r="M37" s="64" t="str">
        <f>IFERROR(F37/I37-1,"n/a")</f>
        <v>n/a</v>
      </c>
      <c r="N37" s="60">
        <f>IFERROR(F37/J37-1,"n/a")</f>
        <v>0.240506329113924</v>
      </c>
      <c r="O37" s="74">
        <f>'Aug-23'!O37+'Sep-23'!F37</f>
        <v>625</v>
      </c>
      <c r="P37" s="74">
        <f>'Aug-23'!P37+'Sep-23'!G37</f>
        <v>543</v>
      </c>
      <c r="Q37" s="74">
        <f>'Aug-23'!Q37+'Sep-23'!H37</f>
        <v>139</v>
      </c>
      <c r="R37" s="74">
        <f>'Aug-23'!R37+'Sep-23'!I37</f>
        <v>42</v>
      </c>
      <c r="S37" s="74">
        <f>'Aug-23'!S37+'Sep-23'!J37</f>
        <v>586</v>
      </c>
      <c r="T37" s="120">
        <f>IFERROR(O37/P37-1,"n/a")</f>
        <v>0.15101289134438312</v>
      </c>
      <c r="U37" s="120">
        <f>IFERROR(O37/Q37-1,"n/a")</f>
        <v>3.4964028776978413</v>
      </c>
      <c r="V37" s="120">
        <f>IFERROR(O37/R37-1,"n/a")</f>
        <v>13.880952380952381</v>
      </c>
      <c r="W37" s="121">
        <f>IFERROR(O37/S37-1,"n/a")</f>
        <v>6.6552901023890776E-2</v>
      </c>
      <c r="X37" s="89">
        <v>1486</v>
      </c>
      <c r="Y37" s="89">
        <v>1052</v>
      </c>
      <c r="Z37" s="70">
        <v>551</v>
      </c>
      <c r="AA37" s="78">
        <v>1584</v>
      </c>
      <c r="AC37" s="123"/>
    </row>
    <row r="38" spans="1:29" s="124" customFormat="1" ht="10.199999999999999">
      <c r="A38" s="123"/>
      <c r="B38" s="123"/>
      <c r="C38" s="33"/>
      <c r="D38" s="26" t="s">
        <v>11</v>
      </c>
      <c r="E38" s="32"/>
      <c r="F38" s="74">
        <f t="shared" si="5"/>
        <v>313650</v>
      </c>
      <c r="G38" s="74">
        <f t="shared" si="5"/>
        <v>280580</v>
      </c>
      <c r="H38" s="74">
        <f t="shared" si="5"/>
        <v>83395</v>
      </c>
      <c r="I38" s="74">
        <f t="shared" si="5"/>
        <v>0</v>
      </c>
      <c r="J38" s="74">
        <f t="shared" si="5"/>
        <v>234453</v>
      </c>
      <c r="K38" s="64">
        <f>IFERROR(F38/G38-1,"n/a")</f>
        <v>0.11786299807541512</v>
      </c>
      <c r="L38" s="64">
        <f>IFERROR(F38/H38-1,"n/a")</f>
        <v>2.7610168475328258</v>
      </c>
      <c r="M38" s="64" t="str">
        <f>IFERROR(F38/I38-1,"n/a")</f>
        <v>n/a</v>
      </c>
      <c r="N38" s="60">
        <f>IFERROR(F38/J38-1,"n/a")</f>
        <v>0.33779478189658474</v>
      </c>
      <c r="O38" s="74">
        <f>'Aug-23'!O38+'Sep-23'!F38</f>
        <v>2248360</v>
      </c>
      <c r="P38" s="74">
        <f>'Aug-23'!P38+'Sep-23'!G38</f>
        <v>1635653</v>
      </c>
      <c r="Q38" s="74">
        <f>'Aug-23'!Q38+'Sep-23'!H38</f>
        <v>180900</v>
      </c>
      <c r="R38" s="74">
        <f>'Aug-23'!R38+'Sep-23'!I38</f>
        <v>0</v>
      </c>
      <c r="S38" s="74">
        <f>'Aug-23'!S38+'Sep-23'!J38</f>
        <v>1892314</v>
      </c>
      <c r="T38" s="120">
        <f>IFERROR(O38/P38-1,"n/a")</f>
        <v>0.37459473372408447</v>
      </c>
      <c r="U38" s="120">
        <f>IFERROR(O38/Q38-1,"n/a")</f>
        <v>11.428745163073522</v>
      </c>
      <c r="V38" s="120" t="str">
        <f>IFERROR(O38/R38-1,"n/a")</f>
        <v>n/a</v>
      </c>
      <c r="W38" s="121">
        <f>IFERROR(O38/S38-1,"n/a")</f>
        <v>0.18815376306469211</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68</v>
      </c>
      <c r="G40" s="74">
        <f t="shared" si="6"/>
        <v>74</v>
      </c>
      <c r="H40" s="74">
        <f t="shared" si="6"/>
        <v>34</v>
      </c>
      <c r="I40" s="74">
        <f t="shared" si="6"/>
        <v>9</v>
      </c>
      <c r="J40" s="74">
        <f t="shared" si="6"/>
        <v>70</v>
      </c>
      <c r="K40" s="64">
        <f>IFERROR(F40/G40-1,"n/a")</f>
        <v>-8.108108108108103E-2</v>
      </c>
      <c r="L40" s="64">
        <f>IFERROR(F40/H40-1,"n/a")</f>
        <v>1</v>
      </c>
      <c r="M40" s="64">
        <f>IFERROR(F40/I40-1,"n/a")</f>
        <v>6.5555555555555554</v>
      </c>
      <c r="N40" s="60">
        <f>IFERROR(F40/J40-1,"n/a")</f>
        <v>-2.8571428571428581E-2</v>
      </c>
      <c r="O40" s="74">
        <f>'Aug-23'!O40+'Sep-23'!F40</f>
        <v>398</v>
      </c>
      <c r="P40" s="74">
        <f>'Aug-23'!P40+'Sep-23'!G40</f>
        <v>414</v>
      </c>
      <c r="Q40" s="74">
        <f>'Aug-23'!Q40+'Sep-23'!H40</f>
        <v>124</v>
      </c>
      <c r="R40" s="74">
        <f>'Aug-23'!R40+'Sep-23'!I40</f>
        <v>11</v>
      </c>
      <c r="S40" s="74">
        <f>'Aug-23'!S40+'Sep-23'!J40</f>
        <v>380</v>
      </c>
      <c r="T40" s="120">
        <f>IFERROR(O40/P40-1,"n/a")</f>
        <v>-3.8647342995169032E-2</v>
      </c>
      <c r="U40" s="120">
        <f>IFERROR(O40/Q40-1,"n/a")</f>
        <v>2.2096774193548385</v>
      </c>
      <c r="V40" s="120">
        <f>IFERROR(O40/R40-1,"n/a")</f>
        <v>35.18181818181818</v>
      </c>
      <c r="W40" s="121">
        <f>IFERROR(O40/S40-1,"n/a")</f>
        <v>4.7368421052631504E-2</v>
      </c>
      <c r="X40" s="89">
        <v>563</v>
      </c>
      <c r="Y40" s="89">
        <v>226</v>
      </c>
      <c r="Z40" s="70">
        <v>66</v>
      </c>
      <c r="AA40" s="78">
        <v>573</v>
      </c>
      <c r="AC40" s="123"/>
    </row>
    <row r="41" spans="1:29" s="124" customFormat="1" ht="10.199999999999999">
      <c r="A41" s="123"/>
      <c r="B41" s="123"/>
      <c r="C41" s="33"/>
      <c r="D41" s="26" t="s">
        <v>11</v>
      </c>
      <c r="E41" s="32"/>
      <c r="F41" s="74">
        <f t="shared" si="6"/>
        <v>223095</v>
      </c>
      <c r="G41" s="74">
        <f t="shared" si="6"/>
        <v>150081</v>
      </c>
      <c r="H41" s="74">
        <f t="shared" si="6"/>
        <v>64266</v>
      </c>
      <c r="I41" s="74">
        <f t="shared" si="6"/>
        <v>6072</v>
      </c>
      <c r="J41" s="74">
        <f t="shared" si="6"/>
        <v>169136</v>
      </c>
      <c r="K41" s="64">
        <f>IFERROR(F41/G41-1,"n/a")</f>
        <v>0.48649729146261023</v>
      </c>
      <c r="L41" s="64">
        <f>IFERROR(F41/H41-1,"n/a")</f>
        <v>2.4714312389132669</v>
      </c>
      <c r="M41" s="64">
        <f>IFERROR(F41/I41-1,"n/a")</f>
        <v>35.741600790513836</v>
      </c>
      <c r="N41" s="60">
        <f>IFERROR(F41/J41-1,"n/a")</f>
        <v>0.31902729164695875</v>
      </c>
      <c r="O41" s="74">
        <f>'Aug-23'!O41+'Sep-23'!F41</f>
        <v>1248564</v>
      </c>
      <c r="P41" s="74">
        <f>'Aug-23'!P41+'Sep-23'!G41</f>
        <v>731487</v>
      </c>
      <c r="Q41" s="74">
        <f>'Aug-23'!Q41+'Sep-23'!H41</f>
        <v>205183</v>
      </c>
      <c r="R41" s="74">
        <f>'Aug-23'!R41+'Sep-23'!I41</f>
        <v>8613</v>
      </c>
      <c r="S41" s="74">
        <f>'Aug-23'!S41+'Sep-23'!J41</f>
        <v>1001516</v>
      </c>
      <c r="T41" s="120">
        <f>IFERROR(O41/P41-1,"n/a")</f>
        <v>0.70688474299611603</v>
      </c>
      <c r="U41" s="120">
        <f>IFERROR(O41/Q41-1,"n/a")</f>
        <v>5.085124011248495</v>
      </c>
      <c r="V41" s="120">
        <f>IFERROR(O41/R41-1,"n/a")</f>
        <v>143.9627307558342</v>
      </c>
      <c r="W41" s="121">
        <f>IFERROR(O41/S41-1,"n/a")</f>
        <v>0.24667404215209743</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100</v>
      </c>
      <c r="G43" s="74">
        <f t="shared" si="7"/>
        <v>92</v>
      </c>
      <c r="H43" s="74">
        <f t="shared" si="7"/>
        <v>7</v>
      </c>
      <c r="I43" s="74">
        <f t="shared" si="7"/>
        <v>1</v>
      </c>
      <c r="J43" s="74">
        <f t="shared" si="7"/>
        <v>32</v>
      </c>
      <c r="K43" s="64">
        <f>IFERROR(F43/G43-1,"n/a")</f>
        <v>8.6956521739130377E-2</v>
      </c>
      <c r="L43" s="64">
        <f>IFERROR(F43/H43-1,"n/a")</f>
        <v>13.285714285714286</v>
      </c>
      <c r="M43" s="64">
        <f>IFERROR(F43/I43-1,"n/a")</f>
        <v>99</v>
      </c>
      <c r="N43" s="60">
        <f>IFERROR(F43/J43-1,"n/a")</f>
        <v>2.125</v>
      </c>
      <c r="O43" s="74">
        <f>'Aug-23'!O43+'Sep-23'!F43</f>
        <v>521</v>
      </c>
      <c r="P43" s="74">
        <f>'Aug-23'!P43+'Sep-23'!G43</f>
        <v>501</v>
      </c>
      <c r="Q43" s="74">
        <f>'Aug-23'!Q43+'Sep-23'!H43</f>
        <v>16</v>
      </c>
      <c r="R43" s="74">
        <f>'Aug-23'!R43+'Sep-23'!I43</f>
        <v>5</v>
      </c>
      <c r="S43" s="74">
        <f>'Aug-23'!S43+'Sep-23'!J43</f>
        <v>225</v>
      </c>
      <c r="T43" s="120">
        <f>IFERROR(O43/P43-1,"n/a")</f>
        <v>3.9920159680638667E-2</v>
      </c>
      <c r="U43" s="120">
        <f>IFERROR(O43/Q43-1,"n/a")</f>
        <v>31.5625</v>
      </c>
      <c r="V43" s="120">
        <f>IFERROR(O43/R43-1,"n/a")</f>
        <v>103.2</v>
      </c>
      <c r="W43" s="121">
        <f>IFERROR(O43/S43-1,"n/a")</f>
        <v>1.3155555555555556</v>
      </c>
      <c r="X43" s="89">
        <v>669</v>
      </c>
      <c r="Y43" s="89">
        <v>59</v>
      </c>
      <c r="Z43" s="70">
        <v>9</v>
      </c>
      <c r="AA43" s="78">
        <v>287</v>
      </c>
      <c r="AC43" s="123"/>
    </row>
    <row r="44" spans="1:29" s="124" customFormat="1" ht="10.199999999999999">
      <c r="A44" s="123"/>
      <c r="B44" s="123"/>
      <c r="C44" s="33"/>
      <c r="D44" s="26" t="s">
        <v>11</v>
      </c>
      <c r="E44" s="32"/>
      <c r="F44" s="74">
        <f t="shared" si="7"/>
        <v>181434</v>
      </c>
      <c r="G44" s="74">
        <f t="shared" si="7"/>
        <v>137415</v>
      </c>
      <c r="H44" s="74">
        <f t="shared" si="7"/>
        <v>3224</v>
      </c>
      <c r="I44" s="74">
        <f t="shared" si="7"/>
        <v>0</v>
      </c>
      <c r="J44" s="74">
        <f t="shared" si="7"/>
        <v>76553</v>
      </c>
      <c r="K44" s="64">
        <f>IFERROR(F44/G44-1,"n/a")</f>
        <v>0.32033620783757222</v>
      </c>
      <c r="L44" s="64">
        <f>IFERROR(F44/H44-1,"n/a")</f>
        <v>55.276054590570716</v>
      </c>
      <c r="M44" s="64" t="str">
        <f>IFERROR(F44/I44-1,"n/a")</f>
        <v>n/a</v>
      </c>
      <c r="N44" s="60">
        <f>IFERROR(F44/J44-1,"n/a")</f>
        <v>1.3700442830457331</v>
      </c>
      <c r="O44" s="74">
        <f>'Aug-23'!O44+'Sep-23'!F44</f>
        <v>992579</v>
      </c>
      <c r="P44" s="74">
        <f>'Aug-23'!P44+'Sep-23'!G44</f>
        <v>700973</v>
      </c>
      <c r="Q44" s="74">
        <f>'Aug-23'!Q44+'Sep-23'!H44</f>
        <v>4542</v>
      </c>
      <c r="R44" s="74">
        <f>'Aug-23'!R44+'Sep-23'!I44</f>
        <v>8294</v>
      </c>
      <c r="S44" s="74">
        <f>'Aug-23'!S44+'Sep-23'!J44</f>
        <v>481278</v>
      </c>
      <c r="T44" s="120">
        <f>IFERROR(O44/P44-1,"n/a")</f>
        <v>0.41600175755699587</v>
      </c>
      <c r="U44" s="120">
        <f>IFERROR(O44/Q44-1,"n/a")</f>
        <v>217.53346543372965</v>
      </c>
      <c r="V44" s="120">
        <f>IFERROR(O44/R44-1,"n/a")</f>
        <v>118.67434289848083</v>
      </c>
      <c r="W44" s="121">
        <f>IFERROR(O44/S44-1,"n/a")</f>
        <v>1.062381825057451</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119</v>
      </c>
      <c r="G46" s="74">
        <f t="shared" si="8"/>
        <v>85</v>
      </c>
      <c r="H46" s="74">
        <f t="shared" si="8"/>
        <v>46</v>
      </c>
      <c r="I46" s="74">
        <f t="shared" si="8"/>
        <v>0</v>
      </c>
      <c r="J46" s="74">
        <f t="shared" si="8"/>
        <v>86</v>
      </c>
      <c r="K46" s="64">
        <f>IFERROR(F46/G46-1,"n/a")</f>
        <v>0.39999999999999991</v>
      </c>
      <c r="L46" s="64">
        <f>IFERROR(F46/H46-1,"n/a")</f>
        <v>1.5869565217391304</v>
      </c>
      <c r="M46" s="64" t="str">
        <f>IFERROR(F46/I46-1,"n/a")</f>
        <v>n/a</v>
      </c>
      <c r="N46" s="60">
        <f>IFERROR(F46/J46-1,"n/a")</f>
        <v>0.38372093023255816</v>
      </c>
      <c r="O46" s="74">
        <f>'Aug-23'!O46+'Sep-23'!F46</f>
        <v>689</v>
      </c>
      <c r="P46" s="74">
        <f>'Aug-23'!P46+'Sep-23'!G46</f>
        <v>492</v>
      </c>
      <c r="Q46" s="74">
        <f>'Aug-23'!Q46+'Sep-23'!H46</f>
        <v>84</v>
      </c>
      <c r="R46" s="74">
        <f>'Aug-23'!R46+'Sep-23'!I46</f>
        <v>0</v>
      </c>
      <c r="S46" s="74">
        <f>'Aug-23'!S46+'Sep-23'!J46</f>
        <v>496</v>
      </c>
      <c r="T46" s="120">
        <f>IFERROR(O46/P46-1,"n/a")</f>
        <v>0.40040650406504064</v>
      </c>
      <c r="U46" s="120">
        <f>IFERROR(O46/Q46-1,"n/a")</f>
        <v>7.2023809523809526</v>
      </c>
      <c r="V46" s="120" t="str">
        <f>IFERROR(O46/R46-1,"n/a")</f>
        <v>n/a</v>
      </c>
      <c r="W46" s="121">
        <f>IFERROR(O46/S46-1,"n/a")</f>
        <v>0.38911290322580649</v>
      </c>
      <c r="X46" s="89">
        <v>1129</v>
      </c>
      <c r="Y46" s="89">
        <v>336</v>
      </c>
      <c r="Z46" s="84">
        <v>43</v>
      </c>
      <c r="AA46" s="78">
        <v>781</v>
      </c>
      <c r="AC46" s="123"/>
    </row>
    <row r="47" spans="1:29" s="124" customFormat="1" ht="10.199999999999999">
      <c r="A47" s="123"/>
      <c r="B47" s="123"/>
      <c r="C47" s="33"/>
      <c r="D47" s="26" t="s">
        <v>11</v>
      </c>
      <c r="E47" s="32"/>
      <c r="F47" s="74">
        <f t="shared" si="8"/>
        <v>374705</v>
      </c>
      <c r="G47" s="74">
        <f t="shared" si="8"/>
        <v>267710</v>
      </c>
      <c r="H47" s="74">
        <f t="shared" si="8"/>
        <v>89719</v>
      </c>
      <c r="I47" s="74">
        <f t="shared" si="8"/>
        <v>0</v>
      </c>
      <c r="J47" s="74">
        <f t="shared" si="8"/>
        <v>304036</v>
      </c>
      <c r="K47" s="64">
        <f>IFERROR(F47/G47-1,"n/a")</f>
        <v>0.39966755070785553</v>
      </c>
      <c r="L47" s="64">
        <f>IFERROR(F47/H47-1,"n/a")</f>
        <v>3.1764286271581268</v>
      </c>
      <c r="M47" s="64" t="str">
        <f>IFERROR(F47/I47-1,"n/a")</f>
        <v>n/a</v>
      </c>
      <c r="N47" s="60">
        <f>IFERROR(F47/J47-1,"n/a")</f>
        <v>0.23243629043929004</v>
      </c>
      <c r="O47" s="74">
        <f>'Aug-23'!O47+'Sep-23'!F47</f>
        <v>2199878</v>
      </c>
      <c r="P47" s="74">
        <f>'Aug-23'!P47+'Sep-23'!G47</f>
        <v>1261996</v>
      </c>
      <c r="Q47" s="74">
        <f>'Aug-23'!Q47+'Sep-23'!H47</f>
        <v>167883</v>
      </c>
      <c r="R47" s="74">
        <f>'Aug-23'!R47+'Sep-23'!I47</f>
        <v>0</v>
      </c>
      <c r="S47" s="74">
        <f>'Aug-23'!S47+'Sep-23'!J47</f>
        <v>1645544</v>
      </c>
      <c r="T47" s="120">
        <f>IFERROR(O47/P47-1,"n/a")</f>
        <v>0.74317351243585561</v>
      </c>
      <c r="U47" s="120">
        <f>IFERROR(O47/Q47-1,"n/a")</f>
        <v>12.103637652412692</v>
      </c>
      <c r="V47" s="120" t="str">
        <f>IFERROR(O47/R47-1,"n/a")</f>
        <v>n/a</v>
      </c>
      <c r="W47" s="121">
        <f>IFERROR(O47/S47-1,"n/a")</f>
        <v>0.33686975249522355</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1</v>
      </c>
      <c r="K49" s="64">
        <f>IFERROR(F49/G49-1,"n/a")</f>
        <v>3</v>
      </c>
      <c r="L49" s="64" t="str">
        <f>IFERROR(F49/H49-1,"n/a")</f>
        <v>n/a</v>
      </c>
      <c r="M49" s="64" t="str">
        <f>IFERROR(F49/I49-1,"n/a")</f>
        <v>n/a</v>
      </c>
      <c r="N49" s="60">
        <f>IFERROR(F49/J49-1,"n/a")</f>
        <v>3</v>
      </c>
      <c r="O49" s="74">
        <f>'Aug-23'!O49+'Sep-23'!F49</f>
        <v>19</v>
      </c>
      <c r="P49" s="74">
        <f>'Aug-23'!P49+'Sep-23'!G49</f>
        <v>8</v>
      </c>
      <c r="Q49" s="74">
        <f>'Aug-23'!Q49+'Sep-23'!H49</f>
        <v>0</v>
      </c>
      <c r="R49" s="74">
        <f>'Aug-23'!R49+'Sep-23'!I49</f>
        <v>0</v>
      </c>
      <c r="S49" s="74">
        <f>'Aug-23'!S49+'Sep-23'!J49</f>
        <v>13</v>
      </c>
      <c r="T49" s="120">
        <f>IFERROR(O49/P49-1,"n/a")</f>
        <v>1.375</v>
      </c>
      <c r="U49" s="120" t="str">
        <f>IFERROR(O49/Q49-1,"n/a")</f>
        <v>n/a</v>
      </c>
      <c r="V49" s="120" t="str">
        <f>IFERROR(O49/R49-1,"n/a")</f>
        <v>n/a</v>
      </c>
      <c r="W49" s="121">
        <f>IFERROR(O49/S49-1,"n/a")</f>
        <v>0.46153846153846145</v>
      </c>
      <c r="X49" s="89">
        <v>9</v>
      </c>
      <c r="Y49" s="68">
        <v>0</v>
      </c>
      <c r="Z49" s="68">
        <v>0</v>
      </c>
      <c r="AA49" s="78">
        <v>16</v>
      </c>
      <c r="AC49" s="123"/>
    </row>
    <row r="50" spans="3:29" s="124" customFormat="1" ht="10.199999999999999">
      <c r="C50" s="33"/>
      <c r="D50" s="26" t="s">
        <v>11</v>
      </c>
      <c r="E50" s="32"/>
      <c r="F50" s="74">
        <f t="shared" si="9"/>
        <v>7920</v>
      </c>
      <c r="G50" s="74">
        <f t="shared" si="9"/>
        <v>2266</v>
      </c>
      <c r="H50" s="74">
        <f t="shared" si="9"/>
        <v>0</v>
      </c>
      <c r="I50" s="74">
        <f t="shared" si="9"/>
        <v>0</v>
      </c>
      <c r="J50" s="74">
        <f t="shared" si="9"/>
        <v>1243</v>
      </c>
      <c r="K50" s="64">
        <f>IFERROR(F50/G50-1,"n/a")</f>
        <v>2.4951456310679609</v>
      </c>
      <c r="L50" s="64" t="str">
        <f>IFERROR(F50/H50-1,"n/a")</f>
        <v>n/a</v>
      </c>
      <c r="M50" s="64" t="str">
        <f>IFERROR(F50/I50-1,"n/a")</f>
        <v>n/a</v>
      </c>
      <c r="N50" s="60">
        <f>IFERROR(F50/J50-1,"n/a")</f>
        <v>5.3716814159292037</v>
      </c>
      <c r="O50" s="74">
        <f>'Aug-23'!O50+'Sep-23'!F50</f>
        <v>34314</v>
      </c>
      <c r="P50" s="74">
        <f>'Aug-23'!P50+'Sep-23'!G50</f>
        <v>13279</v>
      </c>
      <c r="Q50" s="74">
        <f>'Aug-23'!Q50+'Sep-23'!H50</f>
        <v>0</v>
      </c>
      <c r="R50" s="74">
        <f>'Aug-23'!R50+'Sep-23'!I50</f>
        <v>0</v>
      </c>
      <c r="S50" s="74">
        <f>'Aug-23'!S50+'Sep-23'!J50</f>
        <v>16291</v>
      </c>
      <c r="T50" s="120">
        <f>IFERROR(O50/P50-1,"n/a")</f>
        <v>1.5840801265155511</v>
      </c>
      <c r="U50" s="120" t="str">
        <f>IFERROR(O50/Q50-1,"n/a")</f>
        <v>n/a</v>
      </c>
      <c r="V50" s="120" t="str">
        <f>IFERROR(O50/R50-1,"n/a")</f>
        <v>n/a</v>
      </c>
      <c r="W50" s="121">
        <f>IFERROR(O50/S50-1,"n/a")</f>
        <v>1.1063163710023938</v>
      </c>
      <c r="X50" s="82">
        <v>15637</v>
      </c>
      <c r="Y50" s="68">
        <v>0</v>
      </c>
      <c r="Z50" s="68">
        <v>0</v>
      </c>
      <c r="AA50" s="78">
        <v>20248</v>
      </c>
      <c r="AC50" s="123"/>
    </row>
    <row r="51" spans="3:29" s="124" customFormat="1" ht="10.8" thickBot="1">
      <c r="C51" s="35" t="s">
        <v>12</v>
      </c>
      <c r="D51" s="36"/>
      <c r="E51" s="37"/>
      <c r="F51" s="75">
        <f>F37+F40+F43+F46+F49</f>
        <v>389</v>
      </c>
      <c r="G51" s="75">
        <f t="shared" ref="G51:J52" si="10">G37+G40+G43+G46+G49</f>
        <v>334</v>
      </c>
      <c r="H51" s="75">
        <f t="shared" si="10"/>
        <v>147</v>
      </c>
      <c r="I51" s="75">
        <f t="shared" si="10"/>
        <v>10</v>
      </c>
      <c r="J51" s="75">
        <f t="shared" si="10"/>
        <v>268</v>
      </c>
      <c r="K51" s="66">
        <f>IFERROR(F51/G51-1,"n/a")</f>
        <v>0.16467065868263475</v>
      </c>
      <c r="L51" s="66">
        <f>IFERROR(F51/H51-1,"n/a")</f>
        <v>1.6462585034013606</v>
      </c>
      <c r="M51" s="66">
        <f>IFERROR(F51/I51-1,"n/a")</f>
        <v>37.9</v>
      </c>
      <c r="N51" s="62">
        <f>IFERROR(F51/J51-1,"n/a")</f>
        <v>0.45149253731343286</v>
      </c>
      <c r="O51" s="75">
        <f t="shared" ref="O51:S52" si="11">O37+O40+O43+O46+O49</f>
        <v>2252</v>
      </c>
      <c r="P51" s="75">
        <f t="shared" si="11"/>
        <v>1958</v>
      </c>
      <c r="Q51" s="75">
        <f t="shared" si="11"/>
        <v>363</v>
      </c>
      <c r="R51" s="75">
        <f t="shared" si="11"/>
        <v>58</v>
      </c>
      <c r="S51" s="75">
        <f t="shared" si="11"/>
        <v>1700</v>
      </c>
      <c r="T51" s="66">
        <f>IFERROR(O51/P51-1,"n/a")</f>
        <v>0.15015321756894795</v>
      </c>
      <c r="U51" s="66">
        <f>IFERROR(O51/Q51-1,"n/a")</f>
        <v>5.2038567493112948</v>
      </c>
      <c r="V51" s="66">
        <f>IFERROR(O51/R51-1,"n/a")</f>
        <v>37.827586206896555</v>
      </c>
      <c r="W51" s="62">
        <f>IFERROR(O51/S51-1,"n/a")</f>
        <v>0.32470588235294118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1100804</v>
      </c>
      <c r="G52" s="76">
        <f t="shared" si="10"/>
        <v>838052</v>
      </c>
      <c r="H52" s="76">
        <f t="shared" si="10"/>
        <v>240604</v>
      </c>
      <c r="I52" s="76">
        <f t="shared" si="10"/>
        <v>6072</v>
      </c>
      <c r="J52" s="76">
        <f t="shared" si="10"/>
        <v>785421</v>
      </c>
      <c r="K52" s="67">
        <f>IFERROR(F52/G52-1,"n/a")</f>
        <v>0.31352708423820963</v>
      </c>
      <c r="L52" s="67">
        <f>IFERROR(F52/H52-1,"n/a")</f>
        <v>3.5751691576199898</v>
      </c>
      <c r="M52" s="67">
        <f>IFERROR(F52/I52-1,"n/a")</f>
        <v>180.29183135704875</v>
      </c>
      <c r="N52" s="63">
        <f>IFERROR(F52/J52-1,"n/a")</f>
        <v>0.40154643178626492</v>
      </c>
      <c r="O52" s="76">
        <f t="shared" si="11"/>
        <v>6723695</v>
      </c>
      <c r="P52" s="76">
        <f t="shared" si="11"/>
        <v>4343388</v>
      </c>
      <c r="Q52" s="76">
        <f t="shared" si="11"/>
        <v>558508</v>
      </c>
      <c r="R52" s="76">
        <f t="shared" si="11"/>
        <v>16907</v>
      </c>
      <c r="S52" s="76">
        <f t="shared" si="11"/>
        <v>5036943</v>
      </c>
      <c r="T52" s="67">
        <f>IFERROR(O52/P52-1,"n/a")</f>
        <v>0.54803001712027566</v>
      </c>
      <c r="U52" s="118">
        <f>IFERROR(O52/Q52-1,"n/a")</f>
        <v>11.038672677920459</v>
      </c>
      <c r="V52" s="118">
        <f>IFERROR(O52/R52-1,"n/a")</f>
        <v>396.68705270006507</v>
      </c>
      <c r="W52" s="119">
        <f>IFERROR(O52/S52-1,"n/a")</f>
        <v>0.3348761341948876</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election activeCell="O24" sqref="O2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45184</v>
      </c>
      <c r="AB3" s="25"/>
      <c r="AC3" s="9"/>
    </row>
    <row r="4" spans="1:29" ht="16.2">
      <c r="A4" s="9"/>
      <c r="B4" s="11" t="s">
        <v>7</v>
      </c>
      <c r="C4" s="26"/>
      <c r="D4" s="93" t="s">
        <v>69</v>
      </c>
      <c r="E4" s="135">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5" t="str">
        <f>D4</f>
        <v>August</v>
      </c>
      <c r="G9" s="158"/>
      <c r="H9" s="158"/>
      <c r="I9" s="158"/>
      <c r="J9" s="158"/>
      <c r="K9" s="158"/>
      <c r="L9" s="158"/>
      <c r="M9" s="158"/>
      <c r="N9" s="159"/>
      <c r="O9" s="157" t="str">
        <f>"January to "&amp; D4</f>
        <v>January to August</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99</v>
      </c>
      <c r="G13" s="71">
        <v>81</v>
      </c>
      <c r="H13" s="71">
        <v>51</v>
      </c>
      <c r="I13" s="71">
        <v>0</v>
      </c>
      <c r="J13" s="71">
        <v>97</v>
      </c>
      <c r="K13" s="64">
        <f>IFERROR(F13/G13-1,"n/a")</f>
        <v>0.22222222222222232</v>
      </c>
      <c r="L13" s="64">
        <f t="shared" ref="L13:L28" si="0">IFERROR(F13/H13-1,"n/a")</f>
        <v>0.94117647058823528</v>
      </c>
      <c r="M13" s="64" t="str">
        <f>IFERROR(F13/I13-1,"n/a")</f>
        <v>n/a</v>
      </c>
      <c r="N13" s="60">
        <f>IFERROR(F13/J13-1,"n/a")</f>
        <v>2.0618556701030855E-2</v>
      </c>
      <c r="O13" s="68">
        <f>'July-23'!O13+'Aug-23'!F13</f>
        <v>1057</v>
      </c>
      <c r="P13" s="68">
        <f>'July-23'!$P$13+G13</f>
        <v>991</v>
      </c>
      <c r="Q13" s="68">
        <f>'July-23'!Q13+'Aug-23'!H13</f>
        <v>79</v>
      </c>
      <c r="R13" s="68">
        <f>'July-23'!R13+'Aug-23'!I13</f>
        <v>551</v>
      </c>
      <c r="S13" s="68">
        <f>'July-23'!S13+'Aug-23'!J13</f>
        <v>1023</v>
      </c>
      <c r="T13" s="64">
        <f>IFERROR(O13/P13-1,"n/a")</f>
        <v>6.6599394550958646E-2</v>
      </c>
      <c r="U13" s="64">
        <f>IFERROR(O13/Q13-1,"n/a")</f>
        <v>12.379746835443038</v>
      </c>
      <c r="V13" s="64">
        <f>IFERROR(O13/R13-1,"n/a")</f>
        <v>0.91833030852994546</v>
      </c>
      <c r="W13" s="60">
        <f>IFERROR(O13/S13-1,"n/a")</f>
        <v>3.3235581622678367E-2</v>
      </c>
      <c r="X13" s="68">
        <v>1486</v>
      </c>
      <c r="Y13" s="68">
        <v>522</v>
      </c>
      <c r="Z13" s="68">
        <v>551</v>
      </c>
      <c r="AA13" s="136">
        <v>1591</v>
      </c>
      <c r="AB13" s="123"/>
      <c r="AC13" s="123"/>
    </row>
    <row r="14" spans="1:29" s="124" customFormat="1" ht="10.8">
      <c r="A14" s="123"/>
      <c r="B14" s="128"/>
      <c r="C14" s="33"/>
      <c r="D14" s="26" t="s">
        <v>11</v>
      </c>
      <c r="E14" s="32"/>
      <c r="F14" s="71">
        <v>375428</v>
      </c>
      <c r="G14" s="71">
        <v>278520</v>
      </c>
      <c r="H14" s="71">
        <v>66591</v>
      </c>
      <c r="I14" s="71">
        <v>0</v>
      </c>
      <c r="J14" s="71">
        <v>325246</v>
      </c>
      <c r="K14" s="64">
        <f>IFERROR(F14/G14-1,"n/a")</f>
        <v>0.34793910670687911</v>
      </c>
      <c r="L14" s="64">
        <f t="shared" si="0"/>
        <v>4.6378189244792836</v>
      </c>
      <c r="M14" s="64" t="str">
        <f>IFERROR(F14/I14-1,"n/a")</f>
        <v>n/a</v>
      </c>
      <c r="N14" s="60">
        <f>IFERROR(F14/J14-1,"n/a")</f>
        <v>0.15428936866248932</v>
      </c>
      <c r="O14" s="68">
        <f>'July-23'!$O$14+F14</f>
        <v>3472894</v>
      </c>
      <c r="P14" s="68">
        <f>'July-23'!P14+'Aug-23'!G14</f>
        <v>2114731</v>
      </c>
      <c r="Q14" s="68">
        <f>'July-23'!Q14+'Aug-23'!H14</f>
        <v>97505</v>
      </c>
      <c r="R14" s="68">
        <f>'July-23'!R14+'Aug-23'!I14</f>
        <v>1092884</v>
      </c>
      <c r="S14" s="68">
        <f>'July-23'!S14+'Aug-23'!J14</f>
        <v>3108965</v>
      </c>
      <c r="T14" s="64">
        <f>IFERROR(O14/P14-1,"n/a")</f>
        <v>0.64223913112353292</v>
      </c>
      <c r="U14" s="64">
        <f>IFERROR(O14/Q14-1,"n/a")</f>
        <v>34.617599097482177</v>
      </c>
      <c r="V14" s="64">
        <f>IFERROR(O14/R14-1,"n/a")</f>
        <v>2.177733409950187</v>
      </c>
      <c r="W14" s="60">
        <f>IFERROR(O14/S14-1,"n/a")</f>
        <v>0.1170579276382977</v>
      </c>
      <c r="X14" s="68">
        <v>3592413</v>
      </c>
      <c r="Y14" s="68">
        <v>768312</v>
      </c>
      <c r="Z14" s="68">
        <v>1092884</v>
      </c>
      <c r="AA14" s="136">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7"/>
      <c r="AB15" s="123"/>
      <c r="AC15" s="123"/>
    </row>
    <row r="16" spans="1:29" s="124" customFormat="1" ht="10.8">
      <c r="A16" s="123"/>
      <c r="B16" s="128"/>
      <c r="C16" s="33"/>
      <c r="D16" s="26" t="s">
        <v>5</v>
      </c>
      <c r="E16" s="32"/>
      <c r="F16" s="71">
        <v>71</v>
      </c>
      <c r="G16" s="71">
        <v>63</v>
      </c>
      <c r="H16" s="71">
        <v>29</v>
      </c>
      <c r="I16" s="71">
        <v>2</v>
      </c>
      <c r="J16" s="71">
        <v>58</v>
      </c>
      <c r="K16" s="64">
        <f>IFERROR(F16/G16-1,"n/a")</f>
        <v>0.12698412698412698</v>
      </c>
      <c r="L16" s="64">
        <f t="shared" si="0"/>
        <v>1.4482758620689653</v>
      </c>
      <c r="M16" s="64">
        <f>IFERROR(F16/I16-1,"n/a")</f>
        <v>34.5</v>
      </c>
      <c r="N16" s="60">
        <f>IFERROR(F16/J16-1,"n/a")</f>
        <v>0.22413793103448265</v>
      </c>
      <c r="O16" s="68">
        <f>'July-23'!$O$16+F16</f>
        <v>357</v>
      </c>
      <c r="P16" s="68">
        <f>'July-23'!P16+'Aug-23'!G16</f>
        <v>376</v>
      </c>
      <c r="Q16" s="68">
        <f>'July-23'!Q16+'Aug-23'!H16</f>
        <v>102</v>
      </c>
      <c r="R16" s="68">
        <f>'July-23'!R16+'Aug-23'!I16</f>
        <v>12</v>
      </c>
      <c r="S16" s="68">
        <f>'July-23'!S16+'Aug-23'!J16</f>
        <v>333</v>
      </c>
      <c r="T16" s="64">
        <f>IFERROR(O16/P16-1,"n/a")</f>
        <v>-5.0531914893616969E-2</v>
      </c>
      <c r="U16" s="64">
        <f>IFERROR(O16/Q16-1,"n/a")</f>
        <v>2.5</v>
      </c>
      <c r="V16" s="64">
        <f>IFERROR(O16/R16-1,"n/a")</f>
        <v>28.75</v>
      </c>
      <c r="W16" s="60">
        <f>IFERROR(O16/S16-1,"n/a")</f>
        <v>7.2072072072072002E-2</v>
      </c>
      <c r="X16" s="68">
        <v>572</v>
      </c>
      <c r="Y16" s="68">
        <v>202</v>
      </c>
      <c r="Z16" s="68">
        <v>54</v>
      </c>
      <c r="AA16" s="136">
        <v>586</v>
      </c>
      <c r="AB16" s="123"/>
      <c r="AC16" s="123"/>
    </row>
    <row r="17" spans="1:29" s="124" customFormat="1" ht="10.8">
      <c r="A17" s="123"/>
      <c r="B17" s="128"/>
      <c r="C17" s="33"/>
      <c r="D17" s="26" t="s">
        <v>11</v>
      </c>
      <c r="E17" s="32"/>
      <c r="F17" s="71">
        <v>262517</v>
      </c>
      <c r="G17" s="71">
        <v>183659</v>
      </c>
      <c r="H17" s="71">
        <v>48391</v>
      </c>
      <c r="I17" s="71">
        <v>2541</v>
      </c>
      <c r="J17" s="71">
        <v>180130</v>
      </c>
      <c r="K17" s="64">
        <f>IFERROR(F17/G17-1,"n/a")</f>
        <v>0.42937182495821058</v>
      </c>
      <c r="L17" s="64">
        <f t="shared" si="0"/>
        <v>4.4249137236262941</v>
      </c>
      <c r="M17" s="64">
        <f>IFERROR(F17/I17-1,"n/a")</f>
        <v>102.3124754033845</v>
      </c>
      <c r="N17" s="60">
        <f>IFERROR(F17/J17-1,"n/a")</f>
        <v>0.45737522900127692</v>
      </c>
      <c r="O17" s="68">
        <f>'July-23'!O17+'Aug-23'!F17</f>
        <v>1108524</v>
      </c>
      <c r="P17" s="68">
        <f>'July-23'!P17+'Aug-23'!G17</f>
        <v>617914</v>
      </c>
      <c r="Q17" s="68">
        <f>'July-23'!Q17+'Aug-23'!H17</f>
        <v>151020</v>
      </c>
      <c r="R17" s="68">
        <f>'July-23'!R17+'Aug-23'!I17</f>
        <v>43654</v>
      </c>
      <c r="S17" s="68">
        <f>'July-23'!S17+'Aug-23'!J17</f>
        <v>912754</v>
      </c>
      <c r="T17" s="64">
        <f>IFERROR(O17/P17-1,"n/a")</f>
        <v>0.79397780273630314</v>
      </c>
      <c r="U17" s="64">
        <f>IFERROR(O17/Q17-1,"n/a")</f>
        <v>6.3402463249900674</v>
      </c>
      <c r="V17" s="64">
        <f>IFERROR(O17/R17-1,"n/a")</f>
        <v>24.393411829385624</v>
      </c>
      <c r="W17" s="60">
        <f>IFERROR(O17/S17-1,"n/a")</f>
        <v>0.21448276315414661</v>
      </c>
      <c r="X17" s="68">
        <v>965963</v>
      </c>
      <c r="Y17" s="68">
        <v>301521</v>
      </c>
      <c r="Z17" s="68">
        <v>70675</v>
      </c>
      <c r="AA17" s="136">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7"/>
      <c r="AB18" s="123"/>
      <c r="AC18" s="123"/>
    </row>
    <row r="19" spans="1:29" s="124" customFormat="1" ht="10.8">
      <c r="A19" s="123"/>
      <c r="B19" s="128"/>
      <c r="C19" s="33"/>
      <c r="D19" s="26" t="s">
        <v>5</v>
      </c>
      <c r="E19" s="32"/>
      <c r="F19" s="71">
        <v>95</v>
      </c>
      <c r="G19" s="71">
        <v>104</v>
      </c>
      <c r="H19" s="71">
        <v>3</v>
      </c>
      <c r="I19" s="71">
        <v>2</v>
      </c>
      <c r="J19" s="71">
        <v>43</v>
      </c>
      <c r="K19" s="64">
        <f>IFERROR(F19/G19-1,"n/a")</f>
        <v>-8.6538461538461564E-2</v>
      </c>
      <c r="L19" s="64">
        <f t="shared" si="0"/>
        <v>30.666666666666668</v>
      </c>
      <c r="M19" s="64">
        <f>IFERROR(F19/I19-1,"n/a")</f>
        <v>46.5</v>
      </c>
      <c r="N19" s="60">
        <f>IFERROR(F19/J19-1,"n/a")</f>
        <v>1.2093023255813953</v>
      </c>
      <c r="O19" s="68">
        <f>'July-23'!O19+'Aug-23'!F19</f>
        <v>444</v>
      </c>
      <c r="P19" s="68">
        <f>'July-23'!P19+'Aug-23'!G19</f>
        <v>421</v>
      </c>
      <c r="Q19" s="68">
        <f>'July-23'!Q19+'Aug-23'!H19</f>
        <v>9</v>
      </c>
      <c r="R19" s="68">
        <f>'July-23'!R19+'Aug-23'!I19</f>
        <v>7</v>
      </c>
      <c r="S19" s="68">
        <f>'July-23'!S19+'Aug-23'!J19</f>
        <v>199</v>
      </c>
      <c r="T19" s="64">
        <f>IFERROR(O19/P19-1,"n/a")</f>
        <v>5.4631828978622288E-2</v>
      </c>
      <c r="U19" s="64">
        <f>IFERROR(O19/Q19-1,"n/a")</f>
        <v>48.333333333333336</v>
      </c>
      <c r="V19" s="64">
        <f>IFERROR(O19/R19-1,"n/a")</f>
        <v>62.428571428571431</v>
      </c>
      <c r="W19" s="60">
        <f>IFERROR(O19/S19-1,"n/a")</f>
        <v>1.2311557788944723</v>
      </c>
      <c r="X19" s="68">
        <v>658</v>
      </c>
      <c r="Y19" s="68">
        <v>47</v>
      </c>
      <c r="Z19" s="68">
        <v>9</v>
      </c>
      <c r="AA19" s="136">
        <v>290</v>
      </c>
      <c r="AB19" s="123"/>
      <c r="AC19" s="123"/>
    </row>
    <row r="20" spans="1:29" s="124" customFormat="1" ht="10.8">
      <c r="A20" s="123"/>
      <c r="B20" s="128"/>
      <c r="C20" s="33"/>
      <c r="D20" s="26" t="s">
        <v>11</v>
      </c>
      <c r="E20" s="32"/>
      <c r="F20" s="71">
        <v>234330</v>
      </c>
      <c r="G20" s="71">
        <v>185619</v>
      </c>
      <c r="H20" s="71">
        <v>850</v>
      </c>
      <c r="I20" s="71">
        <v>0</v>
      </c>
      <c r="J20" s="71">
        <v>126823</v>
      </c>
      <c r="K20" s="64">
        <f>IFERROR(F20/G20-1,"n/a")</f>
        <v>0.26242464402889798</v>
      </c>
      <c r="L20" s="64">
        <f t="shared" si="0"/>
        <v>274.68235294117648</v>
      </c>
      <c r="M20" s="64" t="str">
        <f>IFERROR(F20/I20-1,"n/a")</f>
        <v>n/a</v>
      </c>
      <c r="N20" s="60">
        <f t="shared" ref="N20:N28" si="1">IFERROR(F20/J20-1,"n/a")</f>
        <v>0.847693241762141</v>
      </c>
      <c r="O20" s="68">
        <f>'July-23'!O20+'Aug-23'!F20</f>
        <v>831991</v>
      </c>
      <c r="P20" s="68">
        <f>'July-23'!P20+'Aug-23'!G20</f>
        <v>566643</v>
      </c>
      <c r="Q20" s="68">
        <f>'July-23'!Q20+'Aug-23'!H20</f>
        <v>1318</v>
      </c>
      <c r="R20" s="68">
        <f>'July-23'!R20+'Aug-23'!I20</f>
        <v>10047</v>
      </c>
      <c r="S20" s="68">
        <f>'July-23'!S20+'Aug-23'!J20</f>
        <v>411209</v>
      </c>
      <c r="T20" s="64">
        <f>IFERROR(O20/P20-1,"n/a")</f>
        <v>0.46828073407771731</v>
      </c>
      <c r="U20" s="64">
        <f>IFERROR(O20/Q20-1,"n/a")</f>
        <v>630.25265553869497</v>
      </c>
      <c r="V20" s="64">
        <f>IFERROR(O20/R20-1,"n/a")</f>
        <v>81.809893500547432</v>
      </c>
      <c r="W20" s="60">
        <f>IFERROR(O20/S20-1,"n/a")</f>
        <v>1.0232801324873728</v>
      </c>
      <c r="X20" s="68">
        <v>887495</v>
      </c>
      <c r="Y20" s="68">
        <v>17541</v>
      </c>
      <c r="Z20" s="68">
        <v>10046.999999999998</v>
      </c>
      <c r="AA20" s="136">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7"/>
      <c r="AB21" s="123"/>
      <c r="AC21" s="123"/>
    </row>
    <row r="22" spans="1:29" s="124" customFormat="1" ht="10.8">
      <c r="A22" s="123"/>
      <c r="B22" s="128"/>
      <c r="C22" s="33"/>
      <c r="D22" s="26" t="s">
        <v>5</v>
      </c>
      <c r="E22" s="34"/>
      <c r="F22" s="71">
        <v>80</v>
      </c>
      <c r="G22" s="71">
        <v>60</v>
      </c>
      <c r="H22" s="71">
        <v>24</v>
      </c>
      <c r="I22" s="71">
        <v>0</v>
      </c>
      <c r="J22" s="71">
        <v>69</v>
      </c>
      <c r="K22" s="64">
        <f>IFERROR(F22/G22-1,"n/a")</f>
        <v>0.33333333333333326</v>
      </c>
      <c r="L22" s="64">
        <f t="shared" si="0"/>
        <v>2.3333333333333335</v>
      </c>
      <c r="M22" s="64" t="str">
        <f>IFERROR(F22/I22-1,"n/a")</f>
        <v>n/a</v>
      </c>
      <c r="N22" s="60">
        <f t="shared" si="1"/>
        <v>0.15942028985507251</v>
      </c>
      <c r="O22" s="68">
        <f>'July-23'!O22+'Aug-23'!F22</f>
        <v>857</v>
      </c>
      <c r="P22" s="68">
        <f>'July-23'!P22+'Aug-23'!G22</f>
        <v>460</v>
      </c>
      <c r="Q22" s="68">
        <f>'July-23'!Q22+'Aug-23'!H22</f>
        <v>38</v>
      </c>
      <c r="R22" s="68">
        <f>'July-23'!R22+'Aug-23'!I22</f>
        <v>205</v>
      </c>
      <c r="S22" s="68">
        <f>'July-23'!S22+'Aug-23'!J22</f>
        <v>733</v>
      </c>
      <c r="T22" s="64">
        <f>IFERROR(O22/P22-1,"n/a")</f>
        <v>0.86304347826086958</v>
      </c>
      <c r="U22" s="64">
        <f>IFERROR(O22/Q22-1,"n/a")</f>
        <v>21.55263157894737</v>
      </c>
      <c r="V22" s="64">
        <f>IFERROR(O22/R22-1,"n/a")</f>
        <v>3.1804878048780489</v>
      </c>
      <c r="W22" s="60">
        <f>IFERROR(O22/S22-1,"n/a")</f>
        <v>0.16916780354706695</v>
      </c>
      <c r="X22" s="68">
        <v>895</v>
      </c>
      <c r="Y22" s="68">
        <v>283</v>
      </c>
      <c r="Z22" s="68">
        <v>43</v>
      </c>
      <c r="AA22" s="136">
        <v>827</v>
      </c>
      <c r="AB22" s="123"/>
      <c r="AC22" s="123"/>
    </row>
    <row r="23" spans="1:29" s="124" customFormat="1" ht="10.8">
      <c r="A23" s="123"/>
      <c r="B23" s="128"/>
      <c r="C23" s="33"/>
      <c r="D23" s="26" t="s">
        <v>11</v>
      </c>
      <c r="E23" s="32"/>
      <c r="F23" s="71">
        <v>371804</v>
      </c>
      <c r="G23" s="71">
        <v>239102</v>
      </c>
      <c r="H23" s="71">
        <v>49688</v>
      </c>
      <c r="I23" s="71">
        <v>0</v>
      </c>
      <c r="J23" s="71">
        <v>291759</v>
      </c>
      <c r="K23" s="64">
        <f>IFERROR(F23/G23-1,"n/a")</f>
        <v>0.5550016311030439</v>
      </c>
      <c r="L23" s="64">
        <f t="shared" si="0"/>
        <v>6.4827725004025121</v>
      </c>
      <c r="M23" s="64" t="str">
        <f>IFERROR(F23/I23-1,"n/a")</f>
        <v>n/a</v>
      </c>
      <c r="N23" s="60">
        <f t="shared" si="1"/>
        <v>0.27435314763212104</v>
      </c>
      <c r="O23" s="68">
        <f>'July-23'!O23+'Aug-23'!F23</f>
        <v>2661447</v>
      </c>
      <c r="P23" s="68">
        <f>'July-23'!P23+'Aug-23'!G23</f>
        <v>1062740</v>
      </c>
      <c r="Q23" s="68">
        <f>'July-23'!Q23+'Aug-23'!H23</f>
        <v>78164</v>
      </c>
      <c r="R23" s="68">
        <f>'July-23'!R23+'Aug-23'!I23</f>
        <v>545974</v>
      </c>
      <c r="S23" s="68">
        <f>'July-23'!S23+'Aug-23'!J23</f>
        <v>2261323</v>
      </c>
      <c r="T23" s="64">
        <f>IFERROR(O23/P23-1,"n/a")</f>
        <v>1.5043256111560681</v>
      </c>
      <c r="U23" s="64">
        <f>IFERROR(O23/Q23-1,"n/a")</f>
        <v>33.049524077580472</v>
      </c>
      <c r="V23" s="64">
        <f>IFERROR(O23/R23-1,"n/a")</f>
        <v>3.8746771824299326</v>
      </c>
      <c r="W23" s="60">
        <f>IFERROR(O23/S23-1,"n/a")</f>
        <v>0.17694243591030556</v>
      </c>
      <c r="X23" s="68">
        <v>2165161</v>
      </c>
      <c r="Y23" s="68">
        <v>465109</v>
      </c>
      <c r="Z23" s="68">
        <v>140552</v>
      </c>
      <c r="AA23" s="136">
        <v>2552942</v>
      </c>
      <c r="AB23" s="123"/>
      <c r="AC23" s="123"/>
    </row>
    <row r="24" spans="1:29" s="124" customFormat="1" ht="10.8">
      <c r="A24" s="123"/>
      <c r="B24" s="128"/>
      <c r="C24" s="31" t="s">
        <v>112</v>
      </c>
      <c r="D24" s="26"/>
      <c r="E24" s="32"/>
      <c r="F24" s="72"/>
      <c r="G24" s="72"/>
      <c r="H24" s="72"/>
      <c r="I24" s="72"/>
      <c r="J24" s="72"/>
      <c r="K24" s="64"/>
      <c r="L24" s="64"/>
      <c r="M24" s="64"/>
      <c r="N24" s="60"/>
      <c r="O24" s="87">
        <v>-19798</v>
      </c>
      <c r="P24" s="87"/>
      <c r="Q24" s="87"/>
      <c r="R24" s="87"/>
      <c r="S24" s="87"/>
      <c r="T24" s="64"/>
      <c r="U24" s="64"/>
      <c r="V24" s="64"/>
      <c r="W24" s="60"/>
      <c r="X24" s="43"/>
      <c r="Y24" s="43"/>
      <c r="Z24" s="43"/>
      <c r="AA24" s="137"/>
      <c r="AB24" s="123"/>
      <c r="AC24" s="123"/>
    </row>
    <row r="25" spans="1:29" s="124" customFormat="1" ht="10.8">
      <c r="B25" s="128"/>
      <c r="C25" s="33"/>
      <c r="D25" s="26" t="s">
        <v>5</v>
      </c>
      <c r="E25" s="32"/>
      <c r="F25" s="71">
        <v>4</v>
      </c>
      <c r="G25" s="71">
        <v>2</v>
      </c>
      <c r="H25" s="71">
        <v>0</v>
      </c>
      <c r="I25" s="71">
        <v>0</v>
      </c>
      <c r="J25" s="71">
        <v>1</v>
      </c>
      <c r="K25" s="64">
        <f>IFERROR(F25/G25-1,"n/a")</f>
        <v>1</v>
      </c>
      <c r="L25" s="64" t="str">
        <f t="shared" si="0"/>
        <v>n/a</v>
      </c>
      <c r="M25" s="64" t="str">
        <f>IFERROR(F25/I25-1,"n/a")</f>
        <v>n/a</v>
      </c>
      <c r="N25" s="60">
        <f t="shared" si="1"/>
        <v>3</v>
      </c>
      <c r="O25" s="68">
        <f>'July-23'!O25+'Aug-23'!F25</f>
        <v>15</v>
      </c>
      <c r="P25" s="68">
        <f>'July-23'!P25+'Aug-23'!G25</f>
        <v>7</v>
      </c>
      <c r="Q25" s="68">
        <f>'July-23'!Q25+'Aug-23'!H25</f>
        <v>0</v>
      </c>
      <c r="R25" s="68">
        <f>'July-23'!R25+'Aug-23'!I25</f>
        <v>0</v>
      </c>
      <c r="S25" s="68">
        <f>'July-23'!S25+'Aug-23'!J25</f>
        <v>12</v>
      </c>
      <c r="T25" s="64">
        <f>IFERROR(O25/P25-1,"n/a")</f>
        <v>1.1428571428571428</v>
      </c>
      <c r="U25" s="64" t="str">
        <f>IFERROR(O25/Q25-1,"n/a")</f>
        <v>n/a</v>
      </c>
      <c r="V25" s="64" t="str">
        <f>IFERROR(O25/R25-1,"n/a")</f>
        <v>n/a</v>
      </c>
      <c r="W25" s="60">
        <f>IFERROR(O25/S25-1,"n/a")</f>
        <v>0.25</v>
      </c>
      <c r="X25" s="68">
        <v>9</v>
      </c>
      <c r="Y25" s="68">
        <v>0</v>
      </c>
      <c r="Z25" s="68">
        <v>0</v>
      </c>
      <c r="AA25" s="136">
        <v>16</v>
      </c>
      <c r="AB25" s="123"/>
      <c r="AC25" s="123"/>
    </row>
    <row r="26" spans="1:29" s="124" customFormat="1" ht="10.8">
      <c r="A26" s="123"/>
      <c r="B26" s="128"/>
      <c r="C26" s="33"/>
      <c r="D26" s="26" t="s">
        <v>11</v>
      </c>
      <c r="E26" s="32"/>
      <c r="F26" s="71">
        <v>6619</v>
      </c>
      <c r="G26" s="71">
        <v>2336</v>
      </c>
      <c r="H26" s="71">
        <v>0</v>
      </c>
      <c r="I26" s="71">
        <v>0</v>
      </c>
      <c r="J26" s="71">
        <v>1298</v>
      </c>
      <c r="K26" s="64">
        <f>IFERROR(F26/G26-1,"n/a")</f>
        <v>1.8334760273972601</v>
      </c>
      <c r="L26" s="64" t="str">
        <f t="shared" si="0"/>
        <v>n/a</v>
      </c>
      <c r="M26" s="64" t="str">
        <f>IFERROR(F26/I26-1,"n/a")</f>
        <v>n/a</v>
      </c>
      <c r="N26" s="60">
        <f t="shared" si="1"/>
        <v>4.0993836671802777</v>
      </c>
      <c r="O26" s="68">
        <f>'July-23'!O26+'Aug-23'!F26</f>
        <v>26394</v>
      </c>
      <c r="P26" s="68">
        <f>'July-23'!P26+'Aug-23'!G26</f>
        <v>11013</v>
      </c>
      <c r="Q26" s="68">
        <f>'July-23'!Q26+'Aug-23'!H26</f>
        <v>0</v>
      </c>
      <c r="R26" s="68">
        <f>'July-23'!R26+'Aug-23'!I26</f>
        <v>0</v>
      </c>
      <c r="S26" s="68">
        <f>'July-23'!S26+'Aug-23'!J26</f>
        <v>15048</v>
      </c>
      <c r="T26" s="64">
        <f>IFERROR(O26/P26-1,"n/a")</f>
        <v>1.3966221737946065</v>
      </c>
      <c r="U26" s="64" t="str">
        <f>IFERROR(O26/Q26-1,"n/a")</f>
        <v>n/a</v>
      </c>
      <c r="V26" s="64" t="str">
        <f>IFERROR(O26/R26-1,"n/a")</f>
        <v>n/a</v>
      </c>
      <c r="W26" s="60">
        <f>IFERROR(O26/S26-1,"n/a")</f>
        <v>0.75398724082934598</v>
      </c>
      <c r="X26" s="68">
        <v>15637</v>
      </c>
      <c r="Y26" s="68">
        <v>0</v>
      </c>
      <c r="Z26" s="68">
        <v>0</v>
      </c>
      <c r="AA26" s="138">
        <v>20248</v>
      </c>
      <c r="AB26" s="123"/>
      <c r="AC26" s="123"/>
    </row>
    <row r="27" spans="1:29" s="124" customFormat="1" ht="11.4" thickBot="1">
      <c r="A27" s="123"/>
      <c r="B27" s="128"/>
      <c r="C27" s="35" t="s">
        <v>12</v>
      </c>
      <c r="D27" s="36"/>
      <c r="E27" s="37"/>
      <c r="F27" s="75">
        <f t="shared" ref="F27:J28" si="2">F13+F16+F19+F22+F25</f>
        <v>349</v>
      </c>
      <c r="G27" s="75">
        <f t="shared" si="2"/>
        <v>310</v>
      </c>
      <c r="H27" s="75">
        <f t="shared" si="2"/>
        <v>107</v>
      </c>
      <c r="I27" s="75">
        <f t="shared" si="2"/>
        <v>4</v>
      </c>
      <c r="J27" s="75">
        <f t="shared" si="2"/>
        <v>268</v>
      </c>
      <c r="K27" s="66">
        <f>IFERROR(F27/G27-1,"n/a")</f>
        <v>0.12580645161290316</v>
      </c>
      <c r="L27" s="66">
        <f t="shared" si="0"/>
        <v>2.2616822429906542</v>
      </c>
      <c r="M27" s="66">
        <f>IFERROR(F27/I27-1,"n/a")</f>
        <v>86.25</v>
      </c>
      <c r="N27" s="62">
        <f t="shared" si="1"/>
        <v>0.30223880597014929</v>
      </c>
      <c r="O27" s="75">
        <f t="shared" ref="O27:S28" si="3">O13+O16+O19+O22+O25</f>
        <v>2730</v>
      </c>
      <c r="P27" s="75">
        <f t="shared" si="3"/>
        <v>2255</v>
      </c>
      <c r="Q27" s="75">
        <f t="shared" si="3"/>
        <v>228</v>
      </c>
      <c r="R27" s="75">
        <f t="shared" si="3"/>
        <v>775</v>
      </c>
      <c r="S27" s="75">
        <f t="shared" si="3"/>
        <v>2300</v>
      </c>
      <c r="T27" s="66">
        <f>IFERROR(O27/P27-1,"n/a")</f>
        <v>0.21064301552106435</v>
      </c>
      <c r="U27" s="66">
        <f>IFERROR(O27/Q27-1,"n/a")</f>
        <v>10.973684210526315</v>
      </c>
      <c r="V27" s="66">
        <f>IFERROR(O27/R27-1,"n/a")</f>
        <v>2.5225806451612902</v>
      </c>
      <c r="W27" s="62">
        <f>IFERROR(O27/S27-1,"n/a")</f>
        <v>0.18695652173913047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1250698</v>
      </c>
      <c r="G28" s="76">
        <f t="shared" si="2"/>
        <v>889236</v>
      </c>
      <c r="H28" s="76">
        <f t="shared" si="2"/>
        <v>165520</v>
      </c>
      <c r="I28" s="76">
        <f t="shared" si="2"/>
        <v>2541</v>
      </c>
      <c r="J28" s="76">
        <f t="shared" si="2"/>
        <v>925256</v>
      </c>
      <c r="K28" s="67">
        <f>IFERROR(F28/G28-1,"n/a")</f>
        <v>0.40648601721027933</v>
      </c>
      <c r="L28" s="67">
        <f t="shared" si="0"/>
        <v>6.5561744804253266</v>
      </c>
      <c r="M28" s="67">
        <f>IFERROR(F28/I28-1,"n/a")</f>
        <v>491.20700511609601</v>
      </c>
      <c r="N28" s="63">
        <f t="shared" si="1"/>
        <v>0.35173184502451216</v>
      </c>
      <c r="O28" s="76">
        <f t="shared" si="3"/>
        <v>8101250</v>
      </c>
      <c r="P28" s="76">
        <f t="shared" si="3"/>
        <v>4373041</v>
      </c>
      <c r="Q28" s="76">
        <f t="shared" si="3"/>
        <v>328007</v>
      </c>
      <c r="R28" s="76">
        <f t="shared" si="3"/>
        <v>1692559</v>
      </c>
      <c r="S28" s="76">
        <f t="shared" si="3"/>
        <v>6709299</v>
      </c>
      <c r="T28" s="67">
        <f>IFERROR(O28/P28-1,"n/a")</f>
        <v>0.85254380189895307</v>
      </c>
      <c r="U28" s="67">
        <f>IFERROR(O28/Q28-1,"n/a")</f>
        <v>23.698405826704917</v>
      </c>
      <c r="V28" s="67">
        <f>IFERROR(O28/R28-1,"n/a")</f>
        <v>3.7863914935904743</v>
      </c>
      <c r="W28" s="63">
        <f>IFERROR(O28/S28-1,"n/a")</f>
        <v>0.20746593645625278</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August</v>
      </c>
      <c r="G33" s="158"/>
      <c r="H33" s="158"/>
      <c r="I33" s="158"/>
      <c r="J33" s="158"/>
      <c r="K33" s="158"/>
      <c r="L33" s="158"/>
      <c r="M33" s="158"/>
      <c r="N33" s="159"/>
      <c r="O33" s="161" t="str">
        <f>"April to "&amp;D4&amp;" (YTD)"</f>
        <v>April to August (YTD)</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99</v>
      </c>
      <c r="G37" s="74">
        <f t="shared" si="5"/>
        <v>81</v>
      </c>
      <c r="H37" s="74">
        <f t="shared" si="5"/>
        <v>51</v>
      </c>
      <c r="I37" s="74">
        <f t="shared" si="5"/>
        <v>0</v>
      </c>
      <c r="J37" s="74">
        <f t="shared" si="5"/>
        <v>97</v>
      </c>
      <c r="K37" s="64">
        <f>IFERROR(F37/G37-1,"n/a")</f>
        <v>0.22222222222222232</v>
      </c>
      <c r="L37" s="64">
        <f>IFERROR(F37/H37-1,"n/a")</f>
        <v>0.94117647058823528</v>
      </c>
      <c r="M37" s="64" t="str">
        <f>IFERROR(F37/I37-1,"n/a")</f>
        <v>n/a</v>
      </c>
      <c r="N37" s="60">
        <f>IFERROR(F37/J37-1,"n/a")</f>
        <v>2.0618556701030855E-2</v>
      </c>
      <c r="O37" s="74">
        <f>'July-23'!O37+'Aug-23'!F37</f>
        <v>527</v>
      </c>
      <c r="P37" s="74">
        <f>'July-23'!P37+'Aug-23'!G37</f>
        <v>461</v>
      </c>
      <c r="Q37" s="74">
        <f>'July-23'!Q37+'Aug-23'!H37</f>
        <v>79</v>
      </c>
      <c r="R37" s="74">
        <f>'July-23'!R37+'Aug-23'!I37</f>
        <v>42</v>
      </c>
      <c r="S37" s="74">
        <f>'July-23'!S37+'Aug-23'!J37</f>
        <v>507</v>
      </c>
      <c r="T37" s="120">
        <f>IFERROR(O37/P37-1,"n/a")</f>
        <v>0.14316702819956606</v>
      </c>
      <c r="U37" s="120">
        <f>IFERROR(O37/Q37-1,"n/a")</f>
        <v>5.6708860759493671</v>
      </c>
      <c r="V37" s="120">
        <f>IFERROR(O37/R37-1,"n/a")</f>
        <v>11.547619047619047</v>
      </c>
      <c r="W37" s="121">
        <f>IFERROR(O37/S37-1,"n/a")</f>
        <v>3.9447731755424043E-2</v>
      </c>
      <c r="X37" s="89">
        <v>1486</v>
      </c>
      <c r="Y37" s="89">
        <v>1052</v>
      </c>
      <c r="Z37" s="70">
        <v>551</v>
      </c>
      <c r="AA37" s="78">
        <v>1584</v>
      </c>
      <c r="AC37" s="123"/>
    </row>
    <row r="38" spans="1:29" s="124" customFormat="1" ht="10.199999999999999">
      <c r="A38" s="123"/>
      <c r="B38" s="123"/>
      <c r="C38" s="33"/>
      <c r="D38" s="26" t="s">
        <v>11</v>
      </c>
      <c r="E38" s="32"/>
      <c r="F38" s="74">
        <f t="shared" si="5"/>
        <v>375428</v>
      </c>
      <c r="G38" s="74">
        <f t="shared" si="5"/>
        <v>278520</v>
      </c>
      <c r="H38" s="74">
        <f t="shared" si="5"/>
        <v>66591</v>
      </c>
      <c r="I38" s="74">
        <f t="shared" si="5"/>
        <v>0</v>
      </c>
      <c r="J38" s="74">
        <f t="shared" si="5"/>
        <v>325246</v>
      </c>
      <c r="K38" s="64">
        <f>IFERROR(F38/G38-1,"n/a")</f>
        <v>0.34793910670687911</v>
      </c>
      <c r="L38" s="64">
        <f>IFERROR(F38/H38-1,"n/a")</f>
        <v>4.6378189244792836</v>
      </c>
      <c r="M38" s="64" t="str">
        <f>IFERROR(F38/I38-1,"n/a")</f>
        <v>n/a</v>
      </c>
      <c r="N38" s="60">
        <f>IFERROR(F38/J38-1,"n/a")</f>
        <v>0.15428936866248932</v>
      </c>
      <c r="O38" s="74">
        <f>'July-23'!O38+'Aug-23'!F38</f>
        <v>1934710</v>
      </c>
      <c r="P38" s="74">
        <f>'July-23'!P38+'Aug-23'!G38</f>
        <v>1355073</v>
      </c>
      <c r="Q38" s="74">
        <f>'July-23'!Q38+'Aug-23'!H38</f>
        <v>97505</v>
      </c>
      <c r="R38" s="74">
        <f>'July-23'!R38+'Aug-23'!I38</f>
        <v>0</v>
      </c>
      <c r="S38" s="74">
        <f>'July-23'!S38+'Aug-23'!J38</f>
        <v>1657861</v>
      </c>
      <c r="T38" s="120">
        <f>IFERROR(O38/P38-1,"n/a")</f>
        <v>0.42775333875001564</v>
      </c>
      <c r="U38" s="120">
        <f>IFERROR(O38/Q38-1,"n/a")</f>
        <v>18.842161940413312</v>
      </c>
      <c r="V38" s="120" t="str">
        <f>IFERROR(O38/R38-1,"n/a")</f>
        <v>n/a</v>
      </c>
      <c r="W38" s="121">
        <f>IFERROR(O38/S38-1,"n/a")</f>
        <v>0.16699168386251917</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71</v>
      </c>
      <c r="G40" s="74">
        <f t="shared" si="6"/>
        <v>63</v>
      </c>
      <c r="H40" s="74">
        <f t="shared" si="6"/>
        <v>29</v>
      </c>
      <c r="I40" s="74">
        <f t="shared" si="6"/>
        <v>2</v>
      </c>
      <c r="J40" s="74">
        <f t="shared" si="6"/>
        <v>58</v>
      </c>
      <c r="K40" s="64">
        <f>IFERROR(F40/G40-1,"n/a")</f>
        <v>0.12698412698412698</v>
      </c>
      <c r="L40" s="64">
        <f>IFERROR(F40/H40-1,"n/a")</f>
        <v>1.4482758620689653</v>
      </c>
      <c r="M40" s="64">
        <f>IFERROR(F40/I40-1,"n/a")</f>
        <v>34.5</v>
      </c>
      <c r="N40" s="60">
        <f>IFERROR(F40/J40-1,"n/a")</f>
        <v>0.22413793103448265</v>
      </c>
      <c r="O40" s="74">
        <f>'July-23'!O40+'Aug-23'!F40</f>
        <v>330</v>
      </c>
      <c r="P40" s="74">
        <f>'July-23'!P40+'Aug-23'!G40</f>
        <v>340</v>
      </c>
      <c r="Q40" s="74">
        <f>'July-23'!Q40+'Aug-23'!H40</f>
        <v>90</v>
      </c>
      <c r="R40" s="74">
        <f>'July-23'!R40+'Aug-23'!I40</f>
        <v>2</v>
      </c>
      <c r="S40" s="74">
        <f>'July-23'!S40+'Aug-23'!J40</f>
        <v>310</v>
      </c>
      <c r="T40" s="120">
        <f>IFERROR(O40/P40-1,"n/a")</f>
        <v>-2.9411764705882359E-2</v>
      </c>
      <c r="U40" s="120">
        <f>IFERROR(O40/Q40-1,"n/a")</f>
        <v>2.6666666666666665</v>
      </c>
      <c r="V40" s="120">
        <f>IFERROR(O40/R40-1,"n/a")</f>
        <v>164</v>
      </c>
      <c r="W40" s="121">
        <f>IFERROR(O40/S40-1,"n/a")</f>
        <v>6.4516129032258007E-2</v>
      </c>
      <c r="X40" s="89">
        <v>563</v>
      </c>
      <c r="Y40" s="89">
        <v>226</v>
      </c>
      <c r="Z40" s="70">
        <v>66</v>
      </c>
      <c r="AA40" s="78">
        <v>573</v>
      </c>
      <c r="AC40" s="123"/>
    </row>
    <row r="41" spans="1:29" s="124" customFormat="1" ht="10.199999999999999">
      <c r="A41" s="123"/>
      <c r="B41" s="123"/>
      <c r="C41" s="33"/>
      <c r="D41" s="26" t="s">
        <v>11</v>
      </c>
      <c r="E41" s="32"/>
      <c r="F41" s="74">
        <f t="shared" si="6"/>
        <v>262517</v>
      </c>
      <c r="G41" s="74">
        <f t="shared" si="6"/>
        <v>183659</v>
      </c>
      <c r="H41" s="74">
        <f t="shared" si="6"/>
        <v>48391</v>
      </c>
      <c r="I41" s="74">
        <f t="shared" si="6"/>
        <v>2541</v>
      </c>
      <c r="J41" s="74">
        <f t="shared" si="6"/>
        <v>180130</v>
      </c>
      <c r="K41" s="64">
        <f>IFERROR(F41/G41-1,"n/a")</f>
        <v>0.42937182495821058</v>
      </c>
      <c r="L41" s="64">
        <f>IFERROR(F41/H41-1,"n/a")</f>
        <v>4.4249137236262941</v>
      </c>
      <c r="M41" s="64">
        <f>IFERROR(F41/I41-1,"n/a")</f>
        <v>102.3124754033845</v>
      </c>
      <c r="N41" s="60">
        <f>IFERROR(F41/J41-1,"n/a")</f>
        <v>0.45737522900127692</v>
      </c>
      <c r="O41" s="74">
        <f>'July-23'!O41+'Aug-23'!F41</f>
        <v>1025469</v>
      </c>
      <c r="P41" s="74">
        <f>'July-23'!P41+'Aug-23'!G41</f>
        <v>581406</v>
      </c>
      <c r="Q41" s="74">
        <f>'July-23'!Q41+'Aug-23'!H41</f>
        <v>140917</v>
      </c>
      <c r="R41" s="74">
        <f>'July-23'!R41+'Aug-23'!I41</f>
        <v>2541</v>
      </c>
      <c r="S41" s="74">
        <f>'July-23'!S41+'Aug-23'!J41</f>
        <v>832380</v>
      </c>
      <c r="T41" s="120">
        <f>IFERROR(O41/P41-1,"n/a")</f>
        <v>0.76377436765358464</v>
      </c>
      <c r="U41" s="120">
        <f>IFERROR(O41/Q41-1,"n/a")</f>
        <v>6.2771134781467106</v>
      </c>
      <c r="V41" s="120">
        <f>IFERROR(O41/R41-1,"n/a")</f>
        <v>402.56906729634005</v>
      </c>
      <c r="W41" s="121">
        <f>IFERROR(O41/S41-1,"n/a")</f>
        <v>0.23197217616953791</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95</v>
      </c>
      <c r="G43" s="74">
        <f t="shared" si="7"/>
        <v>104</v>
      </c>
      <c r="H43" s="74">
        <f t="shared" si="7"/>
        <v>3</v>
      </c>
      <c r="I43" s="74">
        <f t="shared" si="7"/>
        <v>2</v>
      </c>
      <c r="J43" s="74">
        <f t="shared" si="7"/>
        <v>43</v>
      </c>
      <c r="K43" s="64">
        <f>IFERROR(F43/G43-1,"n/a")</f>
        <v>-8.6538461538461564E-2</v>
      </c>
      <c r="L43" s="64">
        <f>IFERROR(F43/H43-1,"n/a")</f>
        <v>30.666666666666668</v>
      </c>
      <c r="M43" s="64">
        <f>IFERROR(F43/I43-1,"n/a")</f>
        <v>46.5</v>
      </c>
      <c r="N43" s="60">
        <f>IFERROR(F43/J43-1,"n/a")</f>
        <v>1.2093023255813953</v>
      </c>
      <c r="O43" s="74">
        <f>'July-23'!O43+'Aug-23'!F43</f>
        <v>421</v>
      </c>
      <c r="P43" s="74">
        <f>'July-23'!P43+'Aug-23'!G43</f>
        <v>409</v>
      </c>
      <c r="Q43" s="74">
        <f>'July-23'!Q43+'Aug-23'!H43</f>
        <v>9</v>
      </c>
      <c r="R43" s="74">
        <f>'July-23'!R43+'Aug-23'!I43</f>
        <v>4</v>
      </c>
      <c r="S43" s="74">
        <f>'July-23'!S43+'Aug-23'!J43</f>
        <v>193</v>
      </c>
      <c r="T43" s="120">
        <f>IFERROR(O43/P43-1,"n/a")</f>
        <v>2.9339853300733409E-2</v>
      </c>
      <c r="U43" s="120">
        <f>IFERROR(O43/Q43-1,"n/a")</f>
        <v>45.777777777777779</v>
      </c>
      <c r="V43" s="120">
        <f>IFERROR(O43/R43-1,"n/a")</f>
        <v>104.25</v>
      </c>
      <c r="W43" s="121">
        <f>IFERROR(O43/S43-1,"n/a")</f>
        <v>1.1813471502590676</v>
      </c>
      <c r="X43" s="89">
        <v>669</v>
      </c>
      <c r="Y43" s="89">
        <v>59</v>
      </c>
      <c r="Z43" s="70">
        <v>9</v>
      </c>
      <c r="AA43" s="78">
        <v>287</v>
      </c>
      <c r="AC43" s="123"/>
    </row>
    <row r="44" spans="1:29" s="124" customFormat="1" ht="10.199999999999999">
      <c r="A44" s="123"/>
      <c r="B44" s="123"/>
      <c r="C44" s="33"/>
      <c r="D44" s="26" t="s">
        <v>11</v>
      </c>
      <c r="E44" s="32"/>
      <c r="F44" s="74">
        <f t="shared" si="7"/>
        <v>234330</v>
      </c>
      <c r="G44" s="74">
        <f t="shared" si="7"/>
        <v>185619</v>
      </c>
      <c r="H44" s="74">
        <f t="shared" si="7"/>
        <v>850</v>
      </c>
      <c r="I44" s="74">
        <f t="shared" si="7"/>
        <v>0</v>
      </c>
      <c r="J44" s="74">
        <f t="shared" si="7"/>
        <v>126823</v>
      </c>
      <c r="K44" s="64">
        <f>IFERROR(F44/G44-1,"n/a")</f>
        <v>0.26242464402889798</v>
      </c>
      <c r="L44" s="64">
        <f>IFERROR(F44/H44-1,"n/a")</f>
        <v>274.68235294117648</v>
      </c>
      <c r="M44" s="64" t="str">
        <f>IFERROR(F44/I44-1,"n/a")</f>
        <v>n/a</v>
      </c>
      <c r="N44" s="60">
        <f>IFERROR(F44/J44-1,"n/a")</f>
        <v>0.847693241762141</v>
      </c>
      <c r="O44" s="74">
        <f>'July-23'!O44+'Aug-23'!F44</f>
        <v>811145</v>
      </c>
      <c r="P44" s="74">
        <f>'July-23'!P44+'Aug-23'!G44</f>
        <v>563558</v>
      </c>
      <c r="Q44" s="74">
        <f>'July-23'!Q44+'Aug-23'!H44</f>
        <v>1318</v>
      </c>
      <c r="R44" s="74">
        <f>'July-23'!R44+'Aug-23'!I44</f>
        <v>8294</v>
      </c>
      <c r="S44" s="74">
        <f>'July-23'!S44+'Aug-23'!J44</f>
        <v>404725</v>
      </c>
      <c r="T44" s="120">
        <f>IFERROR(O44/P44-1,"n/a")</f>
        <v>0.43932833887550182</v>
      </c>
      <c r="U44" s="120">
        <f>IFERROR(O44/Q44-1,"n/a")</f>
        <v>614.43626707132023</v>
      </c>
      <c r="V44" s="120">
        <f>IFERROR(O44/R44-1,"n/a")</f>
        <v>96.799011333494093</v>
      </c>
      <c r="W44" s="121">
        <f>IFERROR(O44/S44-1,"n/a")</f>
        <v>1.0041880289085183</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80</v>
      </c>
      <c r="G46" s="74">
        <f t="shared" si="8"/>
        <v>60</v>
      </c>
      <c r="H46" s="74">
        <f t="shared" si="8"/>
        <v>24</v>
      </c>
      <c r="I46" s="74">
        <f t="shared" si="8"/>
        <v>0</v>
      </c>
      <c r="J46" s="74">
        <f t="shared" si="8"/>
        <v>69</v>
      </c>
      <c r="K46" s="64">
        <f>IFERROR(F46/G46-1,"n/a")</f>
        <v>0.33333333333333326</v>
      </c>
      <c r="L46" s="64">
        <f>IFERROR(F46/H46-1,"n/a")</f>
        <v>2.3333333333333335</v>
      </c>
      <c r="M46" s="64" t="str">
        <f>IFERROR(F46/I46-1,"n/a")</f>
        <v>n/a</v>
      </c>
      <c r="N46" s="60">
        <f>IFERROR(F46/J46-1,"n/a")</f>
        <v>0.15942028985507251</v>
      </c>
      <c r="O46" s="74">
        <f>'July-23'!O46+'Aug-23'!F46</f>
        <v>570</v>
      </c>
      <c r="P46" s="74">
        <f>'July-23'!P46+'Aug-23'!G46</f>
        <v>407</v>
      </c>
      <c r="Q46" s="74">
        <f>'July-23'!Q46+'Aug-23'!H46</f>
        <v>38</v>
      </c>
      <c r="R46" s="74">
        <f>'July-23'!R46+'Aug-23'!I46</f>
        <v>0</v>
      </c>
      <c r="S46" s="74">
        <f>'July-23'!S46+'Aug-23'!J46</f>
        <v>410</v>
      </c>
      <c r="T46" s="120">
        <f>IFERROR(O46/P46-1,"n/a")</f>
        <v>0.40049140049140042</v>
      </c>
      <c r="U46" s="120">
        <f>IFERROR(O46/Q46-1,"n/a")</f>
        <v>14</v>
      </c>
      <c r="V46" s="120" t="str">
        <f>IFERROR(O46/R46-1,"n/a")</f>
        <v>n/a</v>
      </c>
      <c r="W46" s="121">
        <f>IFERROR(O46/S46-1,"n/a")</f>
        <v>0.39024390243902429</v>
      </c>
      <c r="X46" s="89">
        <v>1129</v>
      </c>
      <c r="Y46" s="89">
        <v>336</v>
      </c>
      <c r="Z46" s="84">
        <v>43</v>
      </c>
      <c r="AA46" s="78">
        <v>781</v>
      </c>
      <c r="AC46" s="123"/>
    </row>
    <row r="47" spans="1:29" s="124" customFormat="1" ht="10.199999999999999">
      <c r="A47" s="123"/>
      <c r="B47" s="123"/>
      <c r="C47" s="33"/>
      <c r="D47" s="26" t="s">
        <v>11</v>
      </c>
      <c r="E47" s="32"/>
      <c r="F47" s="74">
        <f t="shared" si="8"/>
        <v>371804</v>
      </c>
      <c r="G47" s="74">
        <f t="shared" si="8"/>
        <v>239102</v>
      </c>
      <c r="H47" s="74">
        <f t="shared" si="8"/>
        <v>49688</v>
      </c>
      <c r="I47" s="74">
        <f t="shared" si="8"/>
        <v>0</v>
      </c>
      <c r="J47" s="74">
        <f t="shared" si="8"/>
        <v>291759</v>
      </c>
      <c r="K47" s="64">
        <f>IFERROR(F47/G47-1,"n/a")</f>
        <v>0.5550016311030439</v>
      </c>
      <c r="L47" s="64">
        <f>IFERROR(F47/H47-1,"n/a")</f>
        <v>6.4827725004025121</v>
      </c>
      <c r="M47" s="64" t="str">
        <f>IFERROR(F47/I47-1,"n/a")</f>
        <v>n/a</v>
      </c>
      <c r="N47" s="60">
        <f>IFERROR(F47/J47-1,"n/a")</f>
        <v>0.27435314763212104</v>
      </c>
      <c r="O47" s="74">
        <f>'July-23'!O47+'Aug-23'!F47</f>
        <v>1825173</v>
      </c>
      <c r="P47" s="74">
        <f>'July-23'!P47+'Aug-23'!G47</f>
        <v>994286</v>
      </c>
      <c r="Q47" s="74">
        <f>'July-23'!Q47+'Aug-23'!H47</f>
        <v>78164</v>
      </c>
      <c r="R47" s="74">
        <f>'July-23'!R47+'Aug-23'!I47</f>
        <v>0</v>
      </c>
      <c r="S47" s="74">
        <f>'July-23'!S47+'Aug-23'!J47</f>
        <v>1341508</v>
      </c>
      <c r="T47" s="120">
        <f>IFERROR(O47/P47-1,"n/a")</f>
        <v>0.83566197251092733</v>
      </c>
      <c r="U47" s="120">
        <f>IFERROR(O47/Q47-1,"n/a")</f>
        <v>22.35055780154547</v>
      </c>
      <c r="V47" s="120" t="str">
        <f>IFERROR(O47/R47-1,"n/a")</f>
        <v>n/a</v>
      </c>
      <c r="W47" s="121">
        <f>IFERROR(O47/S47-1,"n/a")</f>
        <v>0.36053828974557001</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2</v>
      </c>
      <c r="H49" s="74">
        <f t="shared" si="9"/>
        <v>0</v>
      </c>
      <c r="I49" s="74">
        <f t="shared" si="9"/>
        <v>0</v>
      </c>
      <c r="J49" s="74">
        <f t="shared" si="9"/>
        <v>1</v>
      </c>
      <c r="K49" s="64">
        <f>IFERROR(F49/G49-1,"n/a")</f>
        <v>1</v>
      </c>
      <c r="L49" s="64" t="str">
        <f>IFERROR(F49/H49-1,"n/a")</f>
        <v>n/a</v>
      </c>
      <c r="M49" s="64" t="str">
        <f>IFERROR(F49/I49-1,"n/a")</f>
        <v>n/a</v>
      </c>
      <c r="N49" s="60">
        <f>IFERROR(F49/J49-1,"n/a")</f>
        <v>3</v>
      </c>
      <c r="O49" s="74">
        <f>'July-23'!O49+'Aug-23'!F49</f>
        <v>15</v>
      </c>
      <c r="P49" s="74">
        <f>'July-23'!P49+'Aug-23'!G49</f>
        <v>7</v>
      </c>
      <c r="Q49" s="74">
        <f>'July-23'!Q49+'Aug-23'!H49</f>
        <v>0</v>
      </c>
      <c r="R49" s="74">
        <f>'July-23'!R49+'Aug-23'!I49</f>
        <v>0</v>
      </c>
      <c r="S49" s="74">
        <f>'July-23'!S49+'Aug-23'!J49</f>
        <v>12</v>
      </c>
      <c r="T49" s="120">
        <f>IFERROR(O49/P49-1,"n/a")</f>
        <v>1.1428571428571428</v>
      </c>
      <c r="U49" s="120" t="str">
        <f>IFERROR(O49/Q49-1,"n/a")</f>
        <v>n/a</v>
      </c>
      <c r="V49" s="120" t="str">
        <f>IFERROR(O49/R49-1,"n/a")</f>
        <v>n/a</v>
      </c>
      <c r="W49" s="121">
        <f>IFERROR(O49/S49-1,"n/a")</f>
        <v>0.25</v>
      </c>
      <c r="X49" s="89">
        <v>9</v>
      </c>
      <c r="Y49" s="68">
        <v>0</v>
      </c>
      <c r="Z49" s="68">
        <v>0</v>
      </c>
      <c r="AA49" s="78">
        <v>16</v>
      </c>
      <c r="AC49" s="123"/>
    </row>
    <row r="50" spans="3:29" s="124" customFormat="1" ht="10.199999999999999">
      <c r="C50" s="33"/>
      <c r="D50" s="26" t="s">
        <v>11</v>
      </c>
      <c r="E50" s="32"/>
      <c r="F50" s="74">
        <f t="shared" si="9"/>
        <v>6619</v>
      </c>
      <c r="G50" s="74">
        <f t="shared" si="9"/>
        <v>2336</v>
      </c>
      <c r="H50" s="74">
        <f t="shared" si="9"/>
        <v>0</v>
      </c>
      <c r="I50" s="74">
        <f t="shared" si="9"/>
        <v>0</v>
      </c>
      <c r="J50" s="74">
        <f t="shared" si="9"/>
        <v>1298</v>
      </c>
      <c r="K50" s="64">
        <f>IFERROR(F50/G50-1,"n/a")</f>
        <v>1.8334760273972601</v>
      </c>
      <c r="L50" s="64" t="str">
        <f>IFERROR(F50/H50-1,"n/a")</f>
        <v>n/a</v>
      </c>
      <c r="M50" s="64" t="str">
        <f>IFERROR(F50/I50-1,"n/a")</f>
        <v>n/a</v>
      </c>
      <c r="N50" s="60">
        <f>IFERROR(F50/J50-1,"n/a")</f>
        <v>4.0993836671802777</v>
      </c>
      <c r="O50" s="74">
        <f>'July-23'!O50+'Aug-23'!F50</f>
        <v>26394</v>
      </c>
      <c r="P50" s="74">
        <f>'July-23'!P50+'Aug-23'!G50</f>
        <v>11013</v>
      </c>
      <c r="Q50" s="74">
        <f>'July-23'!Q50+'Aug-23'!H50</f>
        <v>0</v>
      </c>
      <c r="R50" s="74">
        <f>'July-23'!R50+'Aug-23'!I50</f>
        <v>0</v>
      </c>
      <c r="S50" s="74">
        <f>'July-23'!S50+'Aug-23'!J50</f>
        <v>15048</v>
      </c>
      <c r="T50" s="120">
        <f>IFERROR(O50/P50-1,"n/a")</f>
        <v>1.3966221737946065</v>
      </c>
      <c r="U50" s="120" t="str">
        <f>IFERROR(O50/Q50-1,"n/a")</f>
        <v>n/a</v>
      </c>
      <c r="V50" s="120" t="str">
        <f>IFERROR(O50/R50-1,"n/a")</f>
        <v>n/a</v>
      </c>
      <c r="W50" s="121">
        <f>IFERROR(O50/S50-1,"n/a")</f>
        <v>0.75398724082934598</v>
      </c>
      <c r="X50" s="82">
        <v>15637</v>
      </c>
      <c r="Y50" s="68">
        <v>0</v>
      </c>
      <c r="Z50" s="68">
        <v>0</v>
      </c>
      <c r="AA50" s="78">
        <v>20248</v>
      </c>
      <c r="AC50" s="123"/>
    </row>
    <row r="51" spans="3:29" s="124" customFormat="1" ht="10.8" thickBot="1">
      <c r="C51" s="35" t="s">
        <v>12</v>
      </c>
      <c r="D51" s="36"/>
      <c r="E51" s="37"/>
      <c r="F51" s="75">
        <f>F37+F40+F43+F46+F49</f>
        <v>349</v>
      </c>
      <c r="G51" s="75">
        <f t="shared" ref="G51:J52" si="10">G37+G40+G43+G46+G49</f>
        <v>310</v>
      </c>
      <c r="H51" s="75">
        <f t="shared" si="10"/>
        <v>107</v>
      </c>
      <c r="I51" s="75">
        <f t="shared" si="10"/>
        <v>4</v>
      </c>
      <c r="J51" s="75">
        <f t="shared" si="10"/>
        <v>268</v>
      </c>
      <c r="K51" s="66">
        <f>IFERROR(F51/G51-1,"n/a")</f>
        <v>0.12580645161290316</v>
      </c>
      <c r="L51" s="66">
        <f>IFERROR(F51/H51-1,"n/a")</f>
        <v>2.2616822429906542</v>
      </c>
      <c r="M51" s="66">
        <f>IFERROR(F51/I51-1,"n/a")</f>
        <v>86.25</v>
      </c>
      <c r="N51" s="62">
        <f>IFERROR(F51/J51-1,"n/a")</f>
        <v>0.30223880597014929</v>
      </c>
      <c r="O51" s="75">
        <f t="shared" ref="O51:S52" si="11">O37+O40+O43+O46+O49</f>
        <v>1863</v>
      </c>
      <c r="P51" s="75">
        <f t="shared" si="11"/>
        <v>1624</v>
      </c>
      <c r="Q51" s="75">
        <f t="shared" si="11"/>
        <v>216</v>
      </c>
      <c r="R51" s="75">
        <f t="shared" si="11"/>
        <v>48</v>
      </c>
      <c r="S51" s="75">
        <f t="shared" si="11"/>
        <v>1432</v>
      </c>
      <c r="T51" s="66">
        <f>IFERROR(O51/P51-1,"n/a")</f>
        <v>0.14716748768472909</v>
      </c>
      <c r="U51" s="66">
        <f>IFERROR(O51/Q51-1,"n/a")</f>
        <v>7.625</v>
      </c>
      <c r="V51" s="66">
        <f>IFERROR(O51/R51-1,"n/a")</f>
        <v>37.8125</v>
      </c>
      <c r="W51" s="62">
        <f>IFERROR(O51/S51-1,"n/a")</f>
        <v>0.30097765363128492</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1250698</v>
      </c>
      <c r="G52" s="76">
        <f t="shared" si="10"/>
        <v>889236</v>
      </c>
      <c r="H52" s="76">
        <f t="shared" si="10"/>
        <v>165520</v>
      </c>
      <c r="I52" s="76">
        <f t="shared" si="10"/>
        <v>2541</v>
      </c>
      <c r="J52" s="76">
        <f t="shared" si="10"/>
        <v>925256</v>
      </c>
      <c r="K52" s="67">
        <f>IFERROR(F52/G52-1,"n/a")</f>
        <v>0.40648601721027933</v>
      </c>
      <c r="L52" s="67">
        <f>IFERROR(F52/H52-1,"n/a")</f>
        <v>6.5561744804253266</v>
      </c>
      <c r="M52" s="67">
        <f>IFERROR(F52/I52-1,"n/a")</f>
        <v>491.20700511609601</v>
      </c>
      <c r="N52" s="63">
        <f>IFERROR(F52/J52-1,"n/a")</f>
        <v>0.35173184502451216</v>
      </c>
      <c r="O52" s="76">
        <f t="shared" si="11"/>
        <v>5622891</v>
      </c>
      <c r="P52" s="76">
        <f t="shared" si="11"/>
        <v>3505336</v>
      </c>
      <c r="Q52" s="76">
        <f t="shared" si="11"/>
        <v>317904</v>
      </c>
      <c r="R52" s="76">
        <f t="shared" si="11"/>
        <v>10835</v>
      </c>
      <c r="S52" s="76">
        <f t="shared" si="11"/>
        <v>4251522</v>
      </c>
      <c r="T52" s="67">
        <f>IFERROR(O52/P52-1,"n/a")</f>
        <v>0.60409472872215386</v>
      </c>
      <c r="U52" s="118">
        <f>IFERROR(O52/Q52-1,"n/a")</f>
        <v>16.687386758266648</v>
      </c>
      <c r="V52" s="118">
        <f>IFERROR(O52/R52-1,"n/a")</f>
        <v>517.9562528841717</v>
      </c>
      <c r="W52" s="119">
        <f>IFERROR(O52/S52-1,"n/a")</f>
        <v>0.32255954455839575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15" zoomScaleNormal="100" workbookViewId="0">
      <selection activeCell="O24" sqref="O24"/>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6.2">
      <c r="A4" s="9"/>
      <c r="B4" s="11" t="s">
        <v>7</v>
      </c>
      <c r="C4" s="26"/>
      <c r="D4" s="24"/>
      <c r="E4" s="58" t="s">
        <v>125</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8" t="s">
        <v>55</v>
      </c>
      <c r="G9" s="158"/>
      <c r="H9" s="158"/>
      <c r="I9" s="158"/>
      <c r="J9" s="158"/>
      <c r="K9" s="158"/>
      <c r="L9" s="158"/>
      <c r="M9" s="158"/>
      <c r="N9" s="159"/>
      <c r="O9" s="157" t="s">
        <v>126</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910</v>
      </c>
      <c r="Q13" s="68">
        <f>'June-23'!Q13+'July-23'!H13</f>
        <v>28</v>
      </c>
      <c r="R13" s="68">
        <f>'June-23'!R13+'July-23'!I13</f>
        <v>551</v>
      </c>
      <c r="S13" s="68">
        <f>'June-23'!S13+'July-23'!J13</f>
        <v>926</v>
      </c>
      <c r="T13" s="64">
        <f>IFERROR(O13/P13-1,"n/a")</f>
        <v>5.2747252747252782E-2</v>
      </c>
      <c r="U13" s="64">
        <f>IFERROR(O13/Q13-1,"n/a")</f>
        <v>33.214285714285715</v>
      </c>
      <c r="V13" s="64">
        <f>IFERROR(O13/R13-1,"n/a")</f>
        <v>0.73865698729582574</v>
      </c>
      <c r="W13" s="60">
        <f>IFERROR(O13/S13-1,"n/a")</f>
        <v>3.4557235421166288E-2</v>
      </c>
      <c r="X13" s="68">
        <v>1486</v>
      </c>
      <c r="Y13" s="68">
        <v>522</v>
      </c>
      <c r="Z13" s="70">
        <v>551</v>
      </c>
      <c r="AA13" s="78">
        <v>1591</v>
      </c>
      <c r="AB13" s="123"/>
      <c r="AC13" s="123"/>
    </row>
    <row r="14" spans="1:29" s="124" customFormat="1" ht="10.8">
      <c r="A14" s="123"/>
      <c r="B14" s="128"/>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1836211</v>
      </c>
      <c r="Q14" s="68">
        <f>'June-23'!Q14+'July-23'!H14</f>
        <v>30914</v>
      </c>
      <c r="R14" s="68">
        <f>'June-23'!R14+'July-23'!I14</f>
        <v>1092884</v>
      </c>
      <c r="S14" s="68">
        <f>'June-23'!S14+'July-23'!J14</f>
        <v>2783719</v>
      </c>
      <c r="T14" s="64">
        <f>IFERROR(O14/P14-1,"n/a")</f>
        <v>0.68687912227952008</v>
      </c>
      <c r="U14" s="64">
        <f>IFERROR(O14/Q14-1,"n/a")</f>
        <v>99.196221776541378</v>
      </c>
      <c r="V14" s="64">
        <f>IFERROR(O14/R14-1,"n/a")</f>
        <v>1.8342129631324093</v>
      </c>
      <c r="W14" s="60">
        <f>IFERROR(O14/S14-1,"n/a")</f>
        <v>0.11270785592942389</v>
      </c>
      <c r="X14" s="68">
        <v>3592413</v>
      </c>
      <c r="Y14" s="68">
        <v>768312</v>
      </c>
      <c r="Z14" s="70">
        <v>1092884</v>
      </c>
      <c r="AA14" s="7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313</v>
      </c>
      <c r="Q16" s="68">
        <f>'June-23'!Q16+'July-23'!H16</f>
        <v>73</v>
      </c>
      <c r="R16" s="68">
        <f>'June-23'!R16+'July-23'!I16</f>
        <v>10</v>
      </c>
      <c r="S16" s="68">
        <f>'June-23'!S16+'July-23'!J16</f>
        <v>275</v>
      </c>
      <c r="T16" s="64">
        <f>IFERROR(O16/P16-1,"n/a")</f>
        <v>-8.6261980830670937E-2</v>
      </c>
      <c r="U16" s="64">
        <f>IFERROR(O16/Q16-1,"n/a")</f>
        <v>2.9178082191780823</v>
      </c>
      <c r="V16" s="64">
        <f>IFERROR(O16/R16-1,"n/a")</f>
        <v>27.6</v>
      </c>
      <c r="W16" s="60">
        <f>IFERROR(O16/S16-1,"n/a")</f>
        <v>4.0000000000000036E-2</v>
      </c>
      <c r="X16" s="68">
        <v>572</v>
      </c>
      <c r="Y16" s="68">
        <v>202</v>
      </c>
      <c r="Z16" s="70">
        <v>54</v>
      </c>
      <c r="AA16" s="78">
        <v>586</v>
      </c>
      <c r="AB16" s="123"/>
      <c r="AC16" s="123"/>
    </row>
    <row r="17" spans="1:29" s="124" customFormat="1" ht="10.8">
      <c r="A17" s="123"/>
      <c r="B17" s="128"/>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434255</v>
      </c>
      <c r="Q17" s="68">
        <f>'June-23'!Q17+'July-23'!H17</f>
        <v>102629</v>
      </c>
      <c r="R17" s="68">
        <f>'June-23'!R17+'July-23'!I17</f>
        <v>41113</v>
      </c>
      <c r="S17" s="68">
        <f>'June-23'!S17+'July-23'!J17</f>
        <v>732624</v>
      </c>
      <c r="T17" s="64">
        <f>IFERROR(O17/P17-1,"n/a")</f>
        <v>0.94818021669295693</v>
      </c>
      <c r="U17" s="64">
        <f>IFERROR(O17/Q17-1,"n/a")</f>
        <v>7.2433522688518845</v>
      </c>
      <c r="V17" s="64">
        <f>IFERROR(O17/R17-1,"n/a")</f>
        <v>19.57760319120473</v>
      </c>
      <c r="W17" s="60">
        <f>IFERROR(O17/S17-1,"n/a")</f>
        <v>0.15476287973093972</v>
      </c>
      <c r="X17" s="68">
        <v>965963</v>
      </c>
      <c r="Y17" s="68">
        <v>301521</v>
      </c>
      <c r="Z17" s="70">
        <v>70675</v>
      </c>
      <c r="AA17" s="7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3"/>
      <c r="AC19" s="123"/>
    </row>
    <row r="20" spans="1:29" s="124" customFormat="1" ht="10.8">
      <c r="A20" s="123"/>
      <c r="B20" s="128"/>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82</v>
      </c>
      <c r="G22" s="71">
        <v>75</v>
      </c>
      <c r="H22" s="71">
        <v>10</v>
      </c>
      <c r="I22" s="71">
        <v>0</v>
      </c>
      <c r="J22" s="71">
        <v>68</v>
      </c>
      <c r="K22" s="64">
        <f>IFERROR(F22/G22-1,"n/a")</f>
        <v>9.3333333333333268E-2</v>
      </c>
      <c r="L22" s="64">
        <f t="shared" si="0"/>
        <v>7.1999999999999993</v>
      </c>
      <c r="M22" s="64" t="str">
        <f>IFERROR(F22/I22-1,"n/a")</f>
        <v>n/a</v>
      </c>
      <c r="N22" s="60">
        <f t="shared" si="1"/>
        <v>0.20588235294117641</v>
      </c>
      <c r="O22" s="68">
        <f>'June-23'!O22+'July-23'!F22</f>
        <v>777</v>
      </c>
      <c r="P22" s="68">
        <f>'June-23'!P22+'July-23'!G22</f>
        <v>400</v>
      </c>
      <c r="Q22" s="68">
        <f>'June-23'!Q22+'July-23'!H22</f>
        <v>14</v>
      </c>
      <c r="R22" s="68">
        <f>'June-23'!R22+'July-23'!I22</f>
        <v>205</v>
      </c>
      <c r="S22" s="68">
        <f>'June-23'!S22+'July-23'!J22</f>
        <v>664</v>
      </c>
      <c r="T22" s="64">
        <f>IFERROR(O22/P22-1,"n/a")</f>
        <v>0.94249999999999989</v>
      </c>
      <c r="U22" s="64">
        <f>IFERROR(O22/Q22-1,"n/a")</f>
        <v>54.5</v>
      </c>
      <c r="V22" s="64">
        <f>IFERROR(O22/R22-1,"n/a")</f>
        <v>2.7902439024390242</v>
      </c>
      <c r="W22" s="60">
        <f>IFERROR(O22/S22-1,"n/a")</f>
        <v>0.17018072289156616</v>
      </c>
      <c r="X22" s="68">
        <v>895</v>
      </c>
      <c r="Y22" s="68">
        <v>283</v>
      </c>
      <c r="Z22" s="70">
        <v>43</v>
      </c>
      <c r="AA22" s="78">
        <v>827</v>
      </c>
      <c r="AB22" s="123"/>
      <c r="AC22" s="123"/>
    </row>
    <row r="23" spans="1:29" s="124" customFormat="1" ht="10.8">
      <c r="A23" s="123"/>
      <c r="B23" s="128"/>
      <c r="C23" s="33"/>
      <c r="D23" s="26" t="s">
        <v>11</v>
      </c>
      <c r="E23" s="32"/>
      <c r="F23" s="73">
        <v>395689</v>
      </c>
      <c r="G23" s="71">
        <v>287462</v>
      </c>
      <c r="H23" s="71">
        <v>23553</v>
      </c>
      <c r="I23" s="71">
        <v>0</v>
      </c>
      <c r="J23" s="71">
        <v>261197</v>
      </c>
      <c r="K23" s="64">
        <f>IFERROR(F23/G23-1,"n/a")</f>
        <v>0.37649150148541377</v>
      </c>
      <c r="L23" s="64">
        <f t="shared" si="0"/>
        <v>15.799940559589011</v>
      </c>
      <c r="M23" s="64" t="str">
        <f>IFERROR(F23/I23-1,"n/a")</f>
        <v>n/a</v>
      </c>
      <c r="N23" s="60">
        <f t="shared" si="1"/>
        <v>0.51490637335038314</v>
      </c>
      <c r="O23" s="68">
        <f>'June-23'!O23+'July-23'!F23</f>
        <v>2289643</v>
      </c>
      <c r="P23" s="68">
        <f>'June-23'!P23+'July-23'!G23</f>
        <v>823638</v>
      </c>
      <c r="Q23" s="68">
        <f>'June-23'!Q23+'July-23'!H23</f>
        <v>28476</v>
      </c>
      <c r="R23" s="68">
        <f>'June-23'!R23+'July-23'!I23</f>
        <v>545974</v>
      </c>
      <c r="S23" s="68">
        <f>'June-23'!S23+'July-23'!J23</f>
        <v>1969564</v>
      </c>
      <c r="T23" s="64">
        <f>IFERROR(O23/P23-1,"n/a")</f>
        <v>1.7799142341659806</v>
      </c>
      <c r="U23" s="64">
        <f>IFERROR(O23/Q23-1,"n/a")</f>
        <v>79.406061244556824</v>
      </c>
      <c r="V23" s="64">
        <f>IFERROR(O23/R23-1,"n/a")</f>
        <v>3.1936850472733136</v>
      </c>
      <c r="W23" s="60">
        <f>IFERROR(O23/S23-1,"n/a")</f>
        <v>0.16251261700559105</v>
      </c>
      <c r="X23" s="68">
        <v>2165161</v>
      </c>
      <c r="Y23" s="68">
        <v>465109</v>
      </c>
      <c r="Z23" s="70">
        <v>140552</v>
      </c>
      <c r="AA23" s="7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353</v>
      </c>
      <c r="G27" s="75">
        <f t="shared" si="2"/>
        <v>311</v>
      </c>
      <c r="H27" s="75">
        <f t="shared" si="2"/>
        <v>63</v>
      </c>
      <c r="I27" s="75">
        <f t="shared" si="2"/>
        <v>2</v>
      </c>
      <c r="J27" s="75">
        <f t="shared" si="2"/>
        <v>281</v>
      </c>
      <c r="K27" s="66">
        <f>IFERROR(F27/G27-1,"n/a")</f>
        <v>0.135048231511254</v>
      </c>
      <c r="L27" s="66">
        <f t="shared" si="0"/>
        <v>4.6031746031746028</v>
      </c>
      <c r="M27" s="66">
        <f>IFERROR(F27/I27-1,"n/a")</f>
        <v>175.5</v>
      </c>
      <c r="N27" s="62">
        <f t="shared" si="1"/>
        <v>0.2562277580071175</v>
      </c>
      <c r="O27" s="75">
        <f t="shared" ref="O27:S28" si="3">O13+O16+O19+O22+O25</f>
        <v>2381</v>
      </c>
      <c r="P27" s="75">
        <f t="shared" si="3"/>
        <v>1945</v>
      </c>
      <c r="Q27" s="75">
        <f t="shared" si="3"/>
        <v>121</v>
      </c>
      <c r="R27" s="75">
        <f t="shared" si="3"/>
        <v>771</v>
      </c>
      <c r="S27" s="75">
        <f t="shared" si="3"/>
        <v>2032</v>
      </c>
      <c r="T27" s="66">
        <f>IFERROR(O27/P27-1,"n/a")</f>
        <v>0.22416452442159374</v>
      </c>
      <c r="U27" s="66">
        <f>IFERROR(O27/Q27-1,"n/a")</f>
        <v>18.677685950413224</v>
      </c>
      <c r="V27" s="66">
        <f>IFERROR(O27/R27-1,"n/a")</f>
        <v>2.0881971465629054</v>
      </c>
      <c r="W27" s="62">
        <f>IFERROR(O27/S27-1,"n/a")</f>
        <v>0.17175196850393704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1271791</v>
      </c>
      <c r="G28" s="76">
        <f t="shared" si="2"/>
        <v>857236</v>
      </c>
      <c r="H28" s="76">
        <f t="shared" si="2"/>
        <v>92497</v>
      </c>
      <c r="I28" s="76">
        <f t="shared" si="2"/>
        <v>6081</v>
      </c>
      <c r="J28" s="76">
        <f t="shared" si="2"/>
        <v>868909</v>
      </c>
      <c r="K28" s="67">
        <f>IFERROR(F28/G28-1,"n/a")</f>
        <v>0.4835949493488374</v>
      </c>
      <c r="L28" s="67">
        <f t="shared" si="0"/>
        <v>12.749537822848309</v>
      </c>
      <c r="M28" s="67">
        <f>IFERROR(F28/I28-1,"n/a")</f>
        <v>208.14175300115113</v>
      </c>
      <c r="N28" s="63">
        <f t="shared" si="1"/>
        <v>0.46366420419169319</v>
      </c>
      <c r="O28" s="76">
        <f t="shared" si="3"/>
        <v>6850552</v>
      </c>
      <c r="P28" s="76">
        <f t="shared" si="3"/>
        <v>3483805</v>
      </c>
      <c r="Q28" s="76">
        <f t="shared" si="3"/>
        <v>162487</v>
      </c>
      <c r="R28" s="76">
        <f t="shared" si="3"/>
        <v>1690018</v>
      </c>
      <c r="S28" s="76">
        <f t="shared" si="3"/>
        <v>5784043</v>
      </c>
      <c r="T28" s="67">
        <f>IFERROR(O28/P28-1,"n/a")</f>
        <v>0.96639938228459976</v>
      </c>
      <c r="U28" s="67">
        <f>IFERROR(O28/Q28-1,"n/a")</f>
        <v>41.160615926197174</v>
      </c>
      <c r="V28" s="67">
        <f>IFERROR(O28/R28-1,"n/a")</f>
        <v>3.0535378913124003</v>
      </c>
      <c r="W28" s="63">
        <f>IFERROR(O28/S28-1,"n/a")</f>
        <v>0.18438815202445769</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July</v>
      </c>
      <c r="G33" s="158"/>
      <c r="H33" s="158"/>
      <c r="I33" s="158"/>
      <c r="J33" s="158"/>
      <c r="K33" s="158"/>
      <c r="L33" s="158"/>
      <c r="M33" s="158"/>
      <c r="N33" s="159"/>
      <c r="O33" s="161" t="s">
        <v>61</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380</v>
      </c>
      <c r="Q37" s="74">
        <f>'June-23'!Q37+'July-23'!H37</f>
        <v>28</v>
      </c>
      <c r="R37" s="74">
        <f>'June-23'!R37+'July-23'!I37</f>
        <v>42</v>
      </c>
      <c r="S37" s="74">
        <f>'June-23'!S37+'July-23'!J37</f>
        <v>410</v>
      </c>
      <c r="T37" s="120">
        <f>IFERROR(O37/P37-1,"n/a")</f>
        <v>0.12631578947368416</v>
      </c>
      <c r="U37" s="120">
        <f>IFERROR(O37/Q37-1,"n/a")</f>
        <v>14.285714285714286</v>
      </c>
      <c r="V37" s="120">
        <f>IFERROR(O37/R37-1,"n/a")</f>
        <v>9.1904761904761898</v>
      </c>
      <c r="W37" s="121">
        <f>IFERROR(O37/S37-1,"n/a")</f>
        <v>4.3902439024390283E-2</v>
      </c>
      <c r="X37" s="89">
        <v>1486</v>
      </c>
      <c r="Y37" s="89">
        <v>1052</v>
      </c>
      <c r="Z37" s="70">
        <v>551</v>
      </c>
      <c r="AA37" s="78">
        <v>1584</v>
      </c>
      <c r="AC37" s="123"/>
    </row>
    <row r="38" spans="1:29" s="124" customFormat="1" ht="10.199999999999999">
      <c r="A38" s="123"/>
      <c r="B38" s="123"/>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1076553</v>
      </c>
      <c r="Q38" s="74">
        <f>'June-23'!Q38+'July-23'!H38</f>
        <v>30914</v>
      </c>
      <c r="R38" s="74">
        <f>'June-23'!R38+'July-23'!I38</f>
        <v>0</v>
      </c>
      <c r="S38" s="74">
        <f>'June-23'!S38+'July-23'!J38</f>
        <v>1332615</v>
      </c>
      <c r="T38" s="120">
        <f>IFERROR(O38/P38-1,"n/a")</f>
        <v>0.44840244744104574</v>
      </c>
      <c r="U38" s="120">
        <f>IFERROR(O38/Q38-1,"n/a")</f>
        <v>49.439347868279746</v>
      </c>
      <c r="V38" s="120" t="str">
        <f>IFERROR(O38/R38-1,"n/a")</f>
        <v>n/a</v>
      </c>
      <c r="W38" s="121">
        <f>IFERROR(O38/S38-1,"n/a")</f>
        <v>0.17009188700412348</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277</v>
      </c>
      <c r="Q40" s="74">
        <f>'June-23'!Q40+'July-23'!H40</f>
        <v>61</v>
      </c>
      <c r="R40" s="74">
        <f>'June-23'!R40+'July-23'!I40</f>
        <v>0</v>
      </c>
      <c r="S40" s="74">
        <f>'June-23'!S40+'July-23'!J40</f>
        <v>252</v>
      </c>
      <c r="T40" s="120">
        <f>IFERROR(O40/P40-1,"n/a")</f>
        <v>-6.498194945848379E-2</v>
      </c>
      <c r="U40" s="120">
        <f>IFERROR(O40/Q40-1,"n/a")</f>
        <v>3.2459016393442619</v>
      </c>
      <c r="V40" s="120" t="str">
        <f>IFERROR(O40/R40-1,"n/a")</f>
        <v>n/a</v>
      </c>
      <c r="W40" s="121">
        <f>IFERROR(O40/S40-1,"n/a")</f>
        <v>2.7777777777777679E-2</v>
      </c>
      <c r="X40" s="89">
        <v>563</v>
      </c>
      <c r="Y40" s="89">
        <v>226</v>
      </c>
      <c r="Z40" s="70">
        <v>66</v>
      </c>
      <c r="AA40" s="78">
        <v>573</v>
      </c>
      <c r="AC40" s="123"/>
    </row>
    <row r="41" spans="1:29" s="124" customFormat="1" ht="10.199999999999999">
      <c r="A41" s="123"/>
      <c r="B41" s="123"/>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397747</v>
      </c>
      <c r="Q41" s="74">
        <f>'June-23'!Q41+'July-23'!H41</f>
        <v>92526</v>
      </c>
      <c r="R41" s="74">
        <f>'June-23'!R41+'July-23'!I41</f>
        <v>0</v>
      </c>
      <c r="S41" s="74">
        <f>'June-23'!S41+'July-23'!J41</f>
        <v>652250</v>
      </c>
      <c r="T41" s="120">
        <f>IFERROR(O41/P41-1,"n/a")</f>
        <v>0.91818417235076577</v>
      </c>
      <c r="U41" s="120">
        <f>IFERROR(O41/Q41-1,"n/a")</f>
        <v>7.2458119879817566</v>
      </c>
      <c r="V41" s="120" t="str">
        <f>IFERROR(O41/R41-1,"n/a")</f>
        <v>n/a</v>
      </c>
      <c r="W41" s="121">
        <f>IFERROR(O41/S41-1,"n/a")</f>
        <v>0.16972326561901108</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0">
        <f>IFERROR(O43/P43-1,"n/a")</f>
        <v>6.8852459016393475E-2</v>
      </c>
      <c r="U43" s="120">
        <f>IFERROR(O43/Q43-1,"n/a")</f>
        <v>53.333333333333336</v>
      </c>
      <c r="V43" s="120">
        <f>IFERROR(O43/R43-1,"n/a")</f>
        <v>162</v>
      </c>
      <c r="W43" s="121">
        <f>IFERROR(O43/S43-1,"n/a")</f>
        <v>1.1733333333333333</v>
      </c>
      <c r="X43" s="89">
        <v>669</v>
      </c>
      <c r="Y43" s="89">
        <v>59</v>
      </c>
      <c r="Z43" s="70">
        <v>9</v>
      </c>
      <c r="AA43" s="78">
        <v>287</v>
      </c>
      <c r="AC43" s="123"/>
    </row>
    <row r="44" spans="1:29" s="124" customFormat="1" ht="10.199999999999999">
      <c r="A44" s="123"/>
      <c r="B44" s="123"/>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0">
        <f>IFERROR(O44/P44-1,"n/a")</f>
        <v>0.52621190192068035</v>
      </c>
      <c r="U44" s="120">
        <f>IFERROR(O44/Q44-1,"n/a")</f>
        <v>1231.5106837606838</v>
      </c>
      <c r="V44" s="120">
        <f>IFERROR(O44/R44-1,"n/a")</f>
        <v>68.546057390884982</v>
      </c>
      <c r="W44" s="121">
        <f>IFERROR(O44/S44-1,"n/a")</f>
        <v>1.0756057890911186</v>
      </c>
      <c r="X44" s="82">
        <f>709768+195488</f>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82</v>
      </c>
      <c r="G46" s="74">
        <f t="shared" si="8"/>
        <v>75</v>
      </c>
      <c r="H46" s="74">
        <f t="shared" si="8"/>
        <v>10</v>
      </c>
      <c r="I46" s="74">
        <f t="shared" si="8"/>
        <v>0</v>
      </c>
      <c r="J46" s="74">
        <f t="shared" si="8"/>
        <v>68</v>
      </c>
      <c r="K46" s="64">
        <f>IFERROR(F46/G46-1,"n/a")</f>
        <v>9.3333333333333268E-2</v>
      </c>
      <c r="L46" s="64">
        <f>IFERROR(F46/H46-1,"n/a")</f>
        <v>7.1999999999999993</v>
      </c>
      <c r="M46" s="64" t="str">
        <f>IFERROR(F46/I46-1,"n/a")</f>
        <v>n/a</v>
      </c>
      <c r="N46" s="60">
        <f>IFERROR(F46/J46-1,"n/a")</f>
        <v>0.20588235294117641</v>
      </c>
      <c r="O46" s="74">
        <f>'June-23'!O46+'July-23'!F46</f>
        <v>490</v>
      </c>
      <c r="P46" s="74">
        <f>'June-23'!P46+'July-23'!G46</f>
        <v>347</v>
      </c>
      <c r="Q46" s="74">
        <f>'June-23'!Q46+'July-23'!H46</f>
        <v>14</v>
      </c>
      <c r="R46" s="74">
        <f>'June-23'!R46+'July-23'!I46</f>
        <v>0</v>
      </c>
      <c r="S46" s="74">
        <f>'June-23'!S46+'July-23'!J46</f>
        <v>341</v>
      </c>
      <c r="T46" s="120">
        <f>IFERROR(O46/P46-1,"n/a")</f>
        <v>0.41210374639769443</v>
      </c>
      <c r="U46" s="120">
        <f>IFERROR(O46/Q46-1,"n/a")</f>
        <v>34</v>
      </c>
      <c r="V46" s="120" t="str">
        <f>IFERROR(O46/R46-1,"n/a")</f>
        <v>n/a</v>
      </c>
      <c r="W46" s="121">
        <f>IFERROR(O46/S46-1,"n/a")</f>
        <v>0.43695014662756604</v>
      </c>
      <c r="X46" s="89">
        <v>1129</v>
      </c>
      <c r="Y46" s="89">
        <v>336</v>
      </c>
      <c r="Z46" s="84">
        <v>43</v>
      </c>
      <c r="AA46" s="78">
        <v>781</v>
      </c>
      <c r="AC46" s="123"/>
    </row>
    <row r="47" spans="1:29" s="124" customFormat="1" ht="10.199999999999999">
      <c r="A47" s="123"/>
      <c r="B47" s="123"/>
      <c r="C47" s="33"/>
      <c r="D47" s="26" t="s">
        <v>11</v>
      </c>
      <c r="E47" s="32"/>
      <c r="F47" s="74">
        <f t="shared" si="8"/>
        <v>395689</v>
      </c>
      <c r="G47" s="74">
        <f t="shared" si="8"/>
        <v>287462</v>
      </c>
      <c r="H47" s="74">
        <f t="shared" si="8"/>
        <v>23553</v>
      </c>
      <c r="I47" s="74">
        <f t="shared" si="8"/>
        <v>0</v>
      </c>
      <c r="J47" s="74">
        <f t="shared" si="8"/>
        <v>261197</v>
      </c>
      <c r="K47" s="64">
        <f>IFERROR(F47/G47-1,"n/a")</f>
        <v>0.37649150148541377</v>
      </c>
      <c r="L47" s="64">
        <f>IFERROR(F47/H47-1,"n/a")</f>
        <v>15.799940559589011</v>
      </c>
      <c r="M47" s="64" t="str">
        <f>IFERROR(F47/I47-1,"n/a")</f>
        <v>n/a</v>
      </c>
      <c r="N47" s="60">
        <f>IFERROR(F47/J47-1,"n/a")</f>
        <v>0.51490637335038314</v>
      </c>
      <c r="O47" s="74">
        <f>'June-23'!O47+'July-23'!F47</f>
        <v>1453369</v>
      </c>
      <c r="P47" s="74">
        <f>'June-23'!P47+'July-23'!G47</f>
        <v>755184</v>
      </c>
      <c r="Q47" s="74">
        <f>'June-23'!Q47+'July-23'!H47</f>
        <v>28476</v>
      </c>
      <c r="R47" s="74">
        <f>'June-23'!R47+'July-23'!I47</f>
        <v>0</v>
      </c>
      <c r="S47" s="74">
        <f>'June-23'!S47+'July-23'!J47</f>
        <v>1049749</v>
      </c>
      <c r="T47" s="120">
        <f>IFERROR(O47/P47-1,"n/a")</f>
        <v>0.92452303014894377</v>
      </c>
      <c r="U47" s="120">
        <f>IFERROR(O47/Q47-1,"n/a")</f>
        <v>50.038383199887626</v>
      </c>
      <c r="V47" s="120" t="str">
        <f>IFERROR(O47/R47-1,"n/a")</f>
        <v>n/a</v>
      </c>
      <c r="W47" s="121">
        <f>IFERROR(O47/S47-1,"n/a")</f>
        <v>0.38449191187607701</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0">
        <f>IFERROR(O49/P49-1,"n/a")</f>
        <v>1.2000000000000002</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0">
        <f>IFERROR(O50/P50-1,"n/a")</f>
        <v>1.2790134839230149</v>
      </c>
      <c r="U50" s="120" t="str">
        <f>IFERROR(O50/Q50-1,"n/a")</f>
        <v>n/a</v>
      </c>
      <c r="V50" s="120" t="str">
        <f>IFERROR(O50/R50-1,"n/a")</f>
        <v>n/a</v>
      </c>
      <c r="W50" s="121">
        <f>IFERROR(O50/S50-1,"n/a")</f>
        <v>0.43818181818181823</v>
      </c>
      <c r="X50" s="82">
        <v>15637</v>
      </c>
      <c r="Y50" s="68">
        <v>0</v>
      </c>
      <c r="Z50" s="68">
        <v>0</v>
      </c>
      <c r="AA50" s="78">
        <v>20248</v>
      </c>
      <c r="AC50" s="123"/>
    </row>
    <row r="51" spans="3:29" s="124" customFormat="1" ht="10.8" thickBot="1">
      <c r="C51" s="35" t="s">
        <v>12</v>
      </c>
      <c r="D51" s="36"/>
      <c r="E51" s="37"/>
      <c r="F51" s="75">
        <f>F37+F40+F43+F46+F49</f>
        <v>353</v>
      </c>
      <c r="G51" s="75">
        <f t="shared" ref="G51:J52" si="10">G37+G40+G43+G46+G49</f>
        <v>311</v>
      </c>
      <c r="H51" s="75">
        <f t="shared" si="10"/>
        <v>63</v>
      </c>
      <c r="I51" s="75">
        <f t="shared" si="10"/>
        <v>2</v>
      </c>
      <c r="J51" s="75">
        <f t="shared" si="10"/>
        <v>281</v>
      </c>
      <c r="K51" s="66">
        <f>IFERROR(F51/G51-1,"n/a")</f>
        <v>0.135048231511254</v>
      </c>
      <c r="L51" s="66">
        <f>IFERROR(F51/H51-1,"n/a")</f>
        <v>4.6031746031746028</v>
      </c>
      <c r="M51" s="66">
        <f>IFERROR(F51/I51-1,"n/a")</f>
        <v>175.5</v>
      </c>
      <c r="N51" s="62">
        <f>IFERROR(F51/J51-1,"n/a")</f>
        <v>0.2562277580071175</v>
      </c>
      <c r="O51" s="75">
        <f t="shared" ref="O51:S52" si="11">O37+O40+O43+O46+O49</f>
        <v>1514</v>
      </c>
      <c r="P51" s="75">
        <f t="shared" si="11"/>
        <v>1314</v>
      </c>
      <c r="Q51" s="75">
        <f t="shared" si="11"/>
        <v>109</v>
      </c>
      <c r="R51" s="75">
        <f t="shared" si="11"/>
        <v>44</v>
      </c>
      <c r="S51" s="75">
        <f t="shared" si="11"/>
        <v>1164</v>
      </c>
      <c r="T51" s="66">
        <f>IFERROR(O51/P51-1,"n/a")</f>
        <v>0.15220700152207001</v>
      </c>
      <c r="U51" s="66">
        <f>IFERROR(O51/Q51-1,"n/a")</f>
        <v>12.889908256880734</v>
      </c>
      <c r="V51" s="66">
        <f>IFERROR(O51/R51-1,"n/a")</f>
        <v>33.409090909090907</v>
      </c>
      <c r="W51" s="62">
        <f>IFERROR(O51/S51-1,"n/a")</f>
        <v>0.30068728522336774</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1271791</v>
      </c>
      <c r="G52" s="76">
        <f t="shared" si="10"/>
        <v>857236</v>
      </c>
      <c r="H52" s="76">
        <f t="shared" si="10"/>
        <v>92497</v>
      </c>
      <c r="I52" s="76">
        <f t="shared" si="10"/>
        <v>6081</v>
      </c>
      <c r="J52" s="76">
        <f t="shared" si="10"/>
        <v>868909</v>
      </c>
      <c r="K52" s="67">
        <f>IFERROR(F52/G52-1,"n/a")</f>
        <v>0.4835949493488374</v>
      </c>
      <c r="L52" s="67">
        <f>IFERROR(F52/H52-1,"n/a")</f>
        <v>12.749537822848309</v>
      </c>
      <c r="M52" s="67">
        <f>IFERROR(F52/I52-1,"n/a")</f>
        <v>208.14175300115113</v>
      </c>
      <c r="N52" s="63">
        <f>IFERROR(F52/J52-1,"n/a")</f>
        <v>0.46366420419169319</v>
      </c>
      <c r="O52" s="76">
        <f t="shared" si="11"/>
        <v>4372193</v>
      </c>
      <c r="P52" s="76">
        <f t="shared" si="11"/>
        <v>2616100</v>
      </c>
      <c r="Q52" s="76">
        <f t="shared" si="11"/>
        <v>152384</v>
      </c>
      <c r="R52" s="76">
        <f t="shared" si="11"/>
        <v>8294</v>
      </c>
      <c r="S52" s="76">
        <f t="shared" si="11"/>
        <v>3326266</v>
      </c>
      <c r="T52" s="67">
        <f>IFERROR(O52/P52-1,"n/a")</f>
        <v>0.6712637131608119</v>
      </c>
      <c r="U52" s="118">
        <f>IFERROR(O52/Q52-1,"n/a")</f>
        <v>27.691942723645528</v>
      </c>
      <c r="V52" s="118">
        <f>IFERROR(O52/R52-1,"n/a")</f>
        <v>526.1513142030384</v>
      </c>
      <c r="W52" s="119">
        <f>IFERROR(O52/S52-1,"n/a")</f>
        <v>0.3144447858349273</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A7" zoomScaleNormal="100" workbookViewId="0">
      <selection activeCell="G13" sqref="G13:G26"/>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6.2">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8" t="s">
        <v>51</v>
      </c>
      <c r="G9" s="158"/>
      <c r="H9" s="158"/>
      <c r="I9" s="158"/>
      <c r="J9" s="158"/>
      <c r="K9" s="158"/>
      <c r="L9" s="158"/>
      <c r="M9" s="158"/>
      <c r="N9" s="159"/>
      <c r="O9" s="157" t="s">
        <v>52</v>
      </c>
      <c r="P9" s="158"/>
      <c r="Q9" s="158"/>
      <c r="R9" s="158"/>
      <c r="S9" s="158"/>
      <c r="T9" s="158"/>
      <c r="U9" s="158"/>
      <c r="V9" s="158"/>
      <c r="W9" s="159"/>
      <c r="X9" s="157" t="s">
        <v>57</v>
      </c>
      <c r="Y9" s="158"/>
      <c r="Z9" s="158"/>
      <c r="AA9" s="160"/>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95</v>
      </c>
      <c r="G13" s="71">
        <v>77</v>
      </c>
      <c r="H13" s="71">
        <v>0</v>
      </c>
      <c r="I13" s="71">
        <v>0</v>
      </c>
      <c r="J13" s="71">
        <v>90</v>
      </c>
      <c r="K13" s="64">
        <f>IFERROR(F13/G13-1,"n/a")</f>
        <v>0.23376623376623384</v>
      </c>
      <c r="L13" s="64" t="str">
        <f t="shared" ref="L13:L28" si="0">IFERROR(F13/H13-1,"n/a")</f>
        <v>n/a</v>
      </c>
      <c r="M13" s="64" t="str">
        <f>IFERROR(F13/I13-1,"n/a")</f>
        <v>n/a</v>
      </c>
      <c r="N13" s="60">
        <f>IFERROR(F13/J13-1,"n/a")</f>
        <v>5.555555555555558E-2</v>
      </c>
      <c r="O13" s="68">
        <f>'May-23'!O13+'June-23'!F13</f>
        <v>853</v>
      </c>
      <c r="P13" s="68">
        <f>'May-23'!$P$13+G13</f>
        <v>826</v>
      </c>
      <c r="Q13" s="68">
        <f>'May-23'!Q13+'June-23'!H13</f>
        <v>0</v>
      </c>
      <c r="R13" s="68">
        <f>'May-23'!R13+'June-23'!I13</f>
        <v>551</v>
      </c>
      <c r="S13" s="68">
        <f>'May-23'!S13+'June-23'!J13</f>
        <v>825</v>
      </c>
      <c r="T13" s="64">
        <f>IFERROR(O13/P13-1,"n/a")</f>
        <v>3.2687651331719136E-2</v>
      </c>
      <c r="U13" s="64" t="str">
        <f>IFERROR(O13/Q13-1,"n/a")</f>
        <v>n/a</v>
      </c>
      <c r="V13" s="64">
        <f>IFERROR(O13/R13-1,"n/a")</f>
        <v>0.5480943738656987</v>
      </c>
      <c r="W13" s="60">
        <f>IFERROR(O13/S13-1,"n/a")</f>
        <v>3.3939393939393936E-2</v>
      </c>
      <c r="X13" s="68">
        <v>1486</v>
      </c>
      <c r="Y13" s="68">
        <v>522</v>
      </c>
      <c r="Z13" s="70">
        <v>551</v>
      </c>
      <c r="AA13" s="78">
        <v>1591</v>
      </c>
      <c r="AB13" s="123"/>
      <c r="AC13" s="123"/>
    </row>
    <row r="14" spans="1:29" s="124" customFormat="1" ht="10.8">
      <c r="A14" s="123"/>
      <c r="B14" s="128"/>
      <c r="C14" s="33"/>
      <c r="D14" s="26" t="s">
        <v>11</v>
      </c>
      <c r="E14" s="32"/>
      <c r="F14" s="73">
        <v>359885</v>
      </c>
      <c r="G14" s="71">
        <v>251675</v>
      </c>
      <c r="H14" s="71">
        <v>0</v>
      </c>
      <c r="I14" s="71">
        <v>0</v>
      </c>
      <c r="J14" s="71">
        <v>303053</v>
      </c>
      <c r="K14" s="64">
        <f>IFERROR(F14/G14-1,"n/a")</f>
        <v>0.42995927287175917</v>
      </c>
      <c r="L14" s="64" t="str">
        <f t="shared" si="0"/>
        <v>n/a</v>
      </c>
      <c r="M14" s="64" t="str">
        <f>IFERROR(F14/I14-1,"n/a")</f>
        <v>n/a</v>
      </c>
      <c r="N14" s="60">
        <f>IFERROR(F14/J14-1,"n/a")</f>
        <v>0.1875315538866138</v>
      </c>
      <c r="O14" s="68">
        <f>'May-23'!$O$14+F14</f>
        <v>2701062</v>
      </c>
      <c r="P14" s="68">
        <f>'May-23'!P14+'June-23'!G14</f>
        <v>1544089</v>
      </c>
      <c r="Q14" s="68">
        <f>'May-23'!Q14+'June-23'!H14</f>
        <v>0</v>
      </c>
      <c r="R14" s="68">
        <f>'May-23'!R14+'June-23'!I14</f>
        <v>1092884</v>
      </c>
      <c r="S14" s="68">
        <f>'May-23'!S14+'June-23'!J14</f>
        <v>2451255</v>
      </c>
      <c r="T14" s="64">
        <f>IFERROR(O14/P14-1,"n/a")</f>
        <v>0.74929165352515303</v>
      </c>
      <c r="U14" s="64" t="str">
        <f>IFERROR(O14/Q14-1,"n/a")</f>
        <v>n/a</v>
      </c>
      <c r="V14" s="64">
        <f>IFERROR(O14/R14-1,"n/a")</f>
        <v>1.4714992625017844</v>
      </c>
      <c r="W14" s="60">
        <f>IFERROR(O14/S14-1,"n/a")</f>
        <v>0.10190983802174802</v>
      </c>
      <c r="X14" s="68">
        <v>3592413</v>
      </c>
      <c r="Y14" s="68">
        <v>768312</v>
      </c>
      <c r="Z14" s="70">
        <v>1092884</v>
      </c>
      <c r="AA14" s="7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73</v>
      </c>
      <c r="G16" s="71">
        <v>89</v>
      </c>
      <c r="H16" s="71">
        <v>17</v>
      </c>
      <c r="I16" s="71">
        <v>0</v>
      </c>
      <c r="J16" s="71">
        <v>71</v>
      </c>
      <c r="K16" s="64">
        <f>IFERROR(F16/G16-1,"n/a")</f>
        <v>-0.1797752808988764</v>
      </c>
      <c r="L16" s="64">
        <f t="shared" si="0"/>
        <v>3.2941176470588234</v>
      </c>
      <c r="M16" s="64" t="str">
        <f>IFERROR(F16/I16-1,"n/a")</f>
        <v>n/a</v>
      </c>
      <c r="N16" s="60">
        <f>IFERROR(F16/J16-1,"n/a")</f>
        <v>2.8169014084507005E-2</v>
      </c>
      <c r="O16" s="68">
        <f>'May-23'!$O$16+F16</f>
        <v>216</v>
      </c>
      <c r="P16" s="68">
        <f>'May-23'!P16+'June-23'!G16</f>
        <v>252</v>
      </c>
      <c r="Q16" s="68">
        <f>'May-23'!Q16+'June-23'!H16</f>
        <v>51</v>
      </c>
      <c r="R16" s="68">
        <f>'May-23'!R16+'June-23'!I16</f>
        <v>10</v>
      </c>
      <c r="S16" s="68">
        <f>'May-23'!S16+'June-23'!J16</f>
        <v>216</v>
      </c>
      <c r="T16" s="64">
        <f>IFERROR(O16/P16-1,"n/a")</f>
        <v>-0.1428571428571429</v>
      </c>
      <c r="U16" s="64">
        <f>IFERROR(O16/Q16-1,"n/a")</f>
        <v>3.2352941176470589</v>
      </c>
      <c r="V16" s="64">
        <f>IFERROR(O16/R16-1,"n/a")</f>
        <v>20.6</v>
      </c>
      <c r="W16" s="60">
        <f>IFERROR(O16/S16-1,"n/a")</f>
        <v>0</v>
      </c>
      <c r="X16" s="68">
        <v>572</v>
      </c>
      <c r="Y16" s="68">
        <v>202</v>
      </c>
      <c r="Z16" s="70">
        <v>54</v>
      </c>
      <c r="AA16" s="78">
        <v>586</v>
      </c>
      <c r="AB16" s="123"/>
      <c r="AC16" s="123"/>
    </row>
    <row r="17" spans="1:29" s="124" customFormat="1" ht="10.8">
      <c r="A17" s="123"/>
      <c r="B17" s="128"/>
      <c r="C17" s="33"/>
      <c r="D17" s="26" t="s">
        <v>11</v>
      </c>
      <c r="E17" s="32"/>
      <c r="F17" s="74">
        <v>224892</v>
      </c>
      <c r="G17" s="71">
        <v>121649</v>
      </c>
      <c r="H17" s="71">
        <v>24481</v>
      </c>
      <c r="I17" s="71">
        <v>0</v>
      </c>
      <c r="J17" s="71">
        <v>165399</v>
      </c>
      <c r="K17" s="64">
        <f>IFERROR(F17/G17-1,"n/a")</f>
        <v>0.84869583802579562</v>
      </c>
      <c r="L17" s="64">
        <f t="shared" si="0"/>
        <v>8.1863894448756174</v>
      </c>
      <c r="M17" s="64" t="str">
        <f>IFERROR(F17/I17-1,"n/a")</f>
        <v>n/a</v>
      </c>
      <c r="N17" s="60">
        <f>IFERROR(F17/J17-1,"n/a")</f>
        <v>0.35969383128072119</v>
      </c>
      <c r="O17" s="68">
        <f>'May-23'!O17+'June-23'!F17</f>
        <v>576378</v>
      </c>
      <c r="P17" s="68">
        <f>'May-23'!P17+'June-23'!G17</f>
        <v>300562</v>
      </c>
      <c r="Q17" s="68">
        <f>'May-23'!Q17+'June-23'!H17</f>
        <v>65067</v>
      </c>
      <c r="R17" s="68">
        <f>'May-23'!R17+'June-23'!I17</f>
        <v>41113</v>
      </c>
      <c r="S17" s="68">
        <f>'May-23'!S17+'June-23'!J17</f>
        <v>558503</v>
      </c>
      <c r="T17" s="64">
        <f>IFERROR(O17/P17-1,"n/a")</f>
        <v>0.9176675694199532</v>
      </c>
      <c r="U17" s="64">
        <f>IFERROR(O17/Q17-1,"n/a")</f>
        <v>7.8582230623818532</v>
      </c>
      <c r="V17" s="64">
        <f>IFERROR(O17/R17-1,"n/a")</f>
        <v>13.019361272590178</v>
      </c>
      <c r="W17" s="60">
        <f>IFERROR(O17/S17-1,"n/a")</f>
        <v>3.2005199613968083E-2</v>
      </c>
      <c r="X17" s="68">
        <v>965963</v>
      </c>
      <c r="Y17" s="68">
        <v>301521</v>
      </c>
      <c r="Z17" s="70">
        <v>70675</v>
      </c>
      <c r="AA17" s="7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3"/>
      <c r="AC19" s="123"/>
    </row>
    <row r="20" spans="1:29" s="124" customFormat="1" ht="10.8">
      <c r="A20" s="123"/>
      <c r="B20" s="128"/>
      <c r="C20" s="33"/>
      <c r="D20" s="26" t="s">
        <v>11</v>
      </c>
      <c r="E20" s="32"/>
      <c r="F20" s="73">
        <f>132170+37144</f>
        <v>169314</v>
      </c>
      <c r="G20" s="71">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88</v>
      </c>
      <c r="G22" s="71">
        <v>69</v>
      </c>
      <c r="H22" s="71">
        <v>4</v>
      </c>
      <c r="I22" s="71">
        <v>0</v>
      </c>
      <c r="J22" s="71">
        <v>70</v>
      </c>
      <c r="K22" s="64">
        <f>IFERROR(F22/G22-1,"n/a")</f>
        <v>0.2753623188405796</v>
      </c>
      <c r="L22" s="64">
        <f t="shared" si="0"/>
        <v>21</v>
      </c>
      <c r="M22" s="64" t="str">
        <f>IFERROR(F22/I22-1,"n/a")</f>
        <v>n/a</v>
      </c>
      <c r="N22" s="60">
        <f t="shared" si="1"/>
        <v>0.25714285714285712</v>
      </c>
      <c r="O22" s="68">
        <f>'May-23'!O22+'June-23'!F22</f>
        <v>695</v>
      </c>
      <c r="P22" s="68">
        <f>'May-23'!P22+'June-23'!G22</f>
        <v>325</v>
      </c>
      <c r="Q22" s="68">
        <f>'May-23'!Q22+'June-23'!H22</f>
        <v>4</v>
      </c>
      <c r="R22" s="68">
        <f>'May-23'!R22+'June-23'!I22</f>
        <v>205</v>
      </c>
      <c r="S22" s="68">
        <f>'May-23'!S22+'June-23'!J22</f>
        <v>596</v>
      </c>
      <c r="T22" s="64">
        <f>IFERROR(O22/P22-1,"n/a")</f>
        <v>1.1384615384615384</v>
      </c>
      <c r="U22" s="64">
        <f>IFERROR(O22/Q22-1,"n/a")</f>
        <v>172.75</v>
      </c>
      <c r="V22" s="64">
        <f>IFERROR(O22/R22-1,"n/a")</f>
        <v>2.3902439024390243</v>
      </c>
      <c r="W22" s="60">
        <f>IFERROR(O22/S22-1,"n/a")</f>
        <v>0.16610738255033564</v>
      </c>
      <c r="X22" s="68">
        <v>895</v>
      </c>
      <c r="Y22" s="68">
        <v>283</v>
      </c>
      <c r="Z22" s="70">
        <v>43</v>
      </c>
      <c r="AA22" s="78">
        <v>827</v>
      </c>
      <c r="AB22" s="123"/>
      <c r="AC22" s="123"/>
    </row>
    <row r="23" spans="1:29" s="124" customFormat="1" ht="10.8">
      <c r="A23" s="123"/>
      <c r="B23" s="128"/>
      <c r="C23" s="33"/>
      <c r="D23" s="26" t="s">
        <v>11</v>
      </c>
      <c r="E23" s="32"/>
      <c r="F23" s="73">
        <v>334459</v>
      </c>
      <c r="G23" s="71">
        <v>183895</v>
      </c>
      <c r="H23" s="71">
        <v>4923</v>
      </c>
      <c r="I23" s="71">
        <v>0</v>
      </c>
      <c r="J23" s="71">
        <v>275367</v>
      </c>
      <c r="K23" s="64">
        <f>IFERROR(F23/G23-1,"n/a")</f>
        <v>0.81874983006607027</v>
      </c>
      <c r="L23" s="64">
        <f t="shared" si="0"/>
        <v>66.93804590696729</v>
      </c>
      <c r="M23" s="64" t="str">
        <f>IFERROR(F23/I23-1,"n/a")</f>
        <v>n/a</v>
      </c>
      <c r="N23" s="60">
        <f t="shared" si="1"/>
        <v>0.2145936150664387</v>
      </c>
      <c r="O23" s="68">
        <f>'May-23'!O23+'June-23'!F23</f>
        <v>1893954</v>
      </c>
      <c r="P23" s="68">
        <f>'May-23'!P23+'June-23'!G23</f>
        <v>536176</v>
      </c>
      <c r="Q23" s="68">
        <f>'May-23'!Q23+'June-23'!H23</f>
        <v>4923</v>
      </c>
      <c r="R23" s="68">
        <f>'May-23'!R23+'June-23'!I23</f>
        <v>545974</v>
      </c>
      <c r="S23" s="68">
        <f>'May-23'!S23+'June-23'!J23</f>
        <v>1708367</v>
      </c>
      <c r="T23" s="64">
        <f>IFERROR(O23/P23-1,"n/a")</f>
        <v>2.5323363970039687</v>
      </c>
      <c r="U23" s="64">
        <f>IFERROR(O23/Q23-1,"n/a")</f>
        <v>383.7154174283973</v>
      </c>
      <c r="V23" s="64">
        <f>IFERROR(O23/R23-1,"n/a")</f>
        <v>2.4689454076567747</v>
      </c>
      <c r="W23" s="60">
        <f>IFERROR(O23/S23-1,"n/a")</f>
        <v>0.10863415179525249</v>
      </c>
      <c r="X23" s="68">
        <v>2165161</v>
      </c>
      <c r="Y23" s="68">
        <v>465109</v>
      </c>
      <c r="Z23" s="70">
        <v>140552</v>
      </c>
      <c r="AA23" s="7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347</v>
      </c>
      <c r="G27" s="75">
        <f t="shared" si="2"/>
        <v>327</v>
      </c>
      <c r="H27" s="75">
        <f t="shared" si="2"/>
        <v>21</v>
      </c>
      <c r="I27" s="75">
        <f t="shared" si="2"/>
        <v>0</v>
      </c>
      <c r="J27" s="75">
        <f t="shared" si="2"/>
        <v>278</v>
      </c>
      <c r="K27" s="66">
        <f>IFERROR(F27/G27-1,"n/a")</f>
        <v>6.1162079510703293E-2</v>
      </c>
      <c r="L27" s="66">
        <f t="shared" si="0"/>
        <v>15.523809523809526</v>
      </c>
      <c r="M27" s="66" t="str">
        <f>IFERROR(F27/I27-1,"n/a")</f>
        <v>n/a</v>
      </c>
      <c r="N27" s="62">
        <f t="shared" si="1"/>
        <v>0.24820143884892087</v>
      </c>
      <c r="O27" s="75">
        <f t="shared" ref="O27:S28" si="3">O13+O16+O19+O22+O25</f>
        <v>2028</v>
      </c>
      <c r="P27" s="75">
        <f t="shared" si="3"/>
        <v>1634</v>
      </c>
      <c r="Q27" s="75">
        <f t="shared" si="3"/>
        <v>58</v>
      </c>
      <c r="R27" s="75">
        <f t="shared" si="3"/>
        <v>769</v>
      </c>
      <c r="S27" s="75">
        <f t="shared" si="3"/>
        <v>1751</v>
      </c>
      <c r="T27" s="66">
        <f>IFERROR(O27/P27-1,"n/a")</f>
        <v>0.24112607099143202</v>
      </c>
      <c r="U27" s="66">
        <f>IFERROR(O27/Q27-1,"n/a")</f>
        <v>33.96551724137931</v>
      </c>
      <c r="V27" s="66">
        <f>IFERROR(O27/R27-1,"n/a")</f>
        <v>1.6371911573472042</v>
      </c>
      <c r="W27" s="62">
        <f>IFERROR(O27/S27-1,"n/a")</f>
        <v>0.15819531696173605</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1097755</v>
      </c>
      <c r="G28" s="76">
        <f t="shared" si="2"/>
        <v>677800</v>
      </c>
      <c r="H28" s="76">
        <f t="shared" si="2"/>
        <v>29404</v>
      </c>
      <c r="I28" s="76">
        <f t="shared" si="2"/>
        <v>2213</v>
      </c>
      <c r="J28" s="76">
        <f t="shared" si="2"/>
        <v>828495</v>
      </c>
      <c r="K28" s="67">
        <f>IFERROR(F28/G28-1,"n/a")</f>
        <v>0.61958542342874012</v>
      </c>
      <c r="L28" s="67">
        <f t="shared" si="0"/>
        <v>36.333526050877431</v>
      </c>
      <c r="M28" s="67">
        <f>IFERROR(F28/I28-1,"n/a")</f>
        <v>495.04835065521917</v>
      </c>
      <c r="N28" s="63">
        <f t="shared" si="1"/>
        <v>0.32499894386809824</v>
      </c>
      <c r="O28" s="76">
        <f t="shared" si="3"/>
        <v>5578761</v>
      </c>
      <c r="P28" s="76">
        <f t="shared" si="3"/>
        <v>2626569</v>
      </c>
      <c r="Q28" s="76">
        <f t="shared" si="3"/>
        <v>69990</v>
      </c>
      <c r="R28" s="76">
        <f t="shared" si="3"/>
        <v>1683937</v>
      </c>
      <c r="S28" s="76">
        <f t="shared" si="3"/>
        <v>4915134</v>
      </c>
      <c r="T28" s="67">
        <f>IFERROR(O28/P28-1,"n/a")</f>
        <v>1.1239727568550455</v>
      </c>
      <c r="U28" s="67">
        <f>IFERROR(O28/Q28-1,"n/a")</f>
        <v>78.707972567509643</v>
      </c>
      <c r="V28" s="67">
        <f>IFERROR(O28/R28-1,"n/a")</f>
        <v>2.3129273838629354</v>
      </c>
      <c r="W28" s="63">
        <f>IFERROR(O28/S28-1,"n/a")</f>
        <v>0.13501707176243816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8" t="str">
        <f>F9</f>
        <v>June</v>
      </c>
      <c r="G33" s="158"/>
      <c r="H33" s="158"/>
      <c r="I33" s="158"/>
      <c r="J33" s="158"/>
      <c r="K33" s="158"/>
      <c r="L33" s="158"/>
      <c r="M33" s="158"/>
      <c r="N33" s="159"/>
      <c r="O33" s="161" t="s">
        <v>124</v>
      </c>
      <c r="P33" s="162"/>
      <c r="Q33" s="162"/>
      <c r="R33" s="162"/>
      <c r="S33" s="162"/>
      <c r="T33" s="162"/>
      <c r="U33" s="162"/>
      <c r="V33" s="162"/>
      <c r="W33" s="163"/>
      <c r="X33" s="157" t="s">
        <v>58</v>
      </c>
      <c r="Y33" s="158"/>
      <c r="Z33" s="158"/>
      <c r="AA33" s="160"/>
    </row>
    <row r="34" spans="1:29" s="124" customFormat="1" ht="10.199999999999999">
      <c r="A34" s="123"/>
      <c r="B34" s="123"/>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95</v>
      </c>
      <c r="G37" s="74">
        <f t="shared" si="5"/>
        <v>77</v>
      </c>
      <c r="H37" s="74">
        <f t="shared" si="5"/>
        <v>0</v>
      </c>
      <c r="I37" s="74">
        <f t="shared" si="5"/>
        <v>0</v>
      </c>
      <c r="J37" s="74">
        <f t="shared" si="5"/>
        <v>90</v>
      </c>
      <c r="K37" s="64">
        <f>IFERROR(F37/G37-1,"n/a")</f>
        <v>0.23376623376623384</v>
      </c>
      <c r="L37" s="64" t="str">
        <f>IFERROR(F37/H37-1,"n/a")</f>
        <v>n/a</v>
      </c>
      <c r="M37" s="64" t="str">
        <f>IFERROR(F37/I37-1,"n/a")</f>
        <v>n/a</v>
      </c>
      <c r="N37" s="60">
        <f>IFERROR(F37/J37-1,"n/a")</f>
        <v>5.555555555555558E-2</v>
      </c>
      <c r="O37" s="74">
        <f>'May-23'!O37+'June-23'!F37</f>
        <v>323</v>
      </c>
      <c r="P37" s="74">
        <f>'May-23'!P37+'June-23'!G37</f>
        <v>296</v>
      </c>
      <c r="Q37" s="74">
        <f>'May-23'!Q37+'June-23'!H37</f>
        <v>0</v>
      </c>
      <c r="R37" s="74">
        <f>'May-23'!R37+'June-23'!I37</f>
        <v>42</v>
      </c>
      <c r="S37" s="74">
        <f>'May-23'!S37+'June-23'!J37</f>
        <v>309</v>
      </c>
      <c r="T37" s="120">
        <f>IFERROR(O37/P37-1,"n/a")</f>
        <v>9.1216216216216228E-2</v>
      </c>
      <c r="U37" s="120" t="str">
        <f>IFERROR(O37/Q37-1,"n/a")</f>
        <v>n/a</v>
      </c>
      <c r="V37" s="120">
        <f>IFERROR(O37/R37-1,"n/a")</f>
        <v>6.6904761904761907</v>
      </c>
      <c r="W37" s="121">
        <f>IFERROR(O37/S37-1,"n/a")</f>
        <v>4.5307443365695699E-2</v>
      </c>
      <c r="X37" s="89">
        <v>1486</v>
      </c>
      <c r="Y37" s="89">
        <v>1052</v>
      </c>
      <c r="Z37" s="70">
        <v>551</v>
      </c>
      <c r="AA37" s="78">
        <v>1584</v>
      </c>
      <c r="AC37" s="123"/>
    </row>
    <row r="38" spans="1:29" s="124" customFormat="1" ht="10.199999999999999">
      <c r="A38" s="123"/>
      <c r="B38" s="123"/>
      <c r="C38" s="33"/>
      <c r="D38" s="26" t="s">
        <v>11</v>
      </c>
      <c r="E38" s="32"/>
      <c r="F38" s="74">
        <f t="shared" si="5"/>
        <v>359885</v>
      </c>
      <c r="G38" s="74">
        <f t="shared" si="5"/>
        <v>251675</v>
      </c>
      <c r="H38" s="74">
        <f t="shared" si="5"/>
        <v>0</v>
      </c>
      <c r="I38" s="74">
        <f t="shared" si="5"/>
        <v>0</v>
      </c>
      <c r="J38" s="74">
        <f t="shared" si="5"/>
        <v>303053</v>
      </c>
      <c r="K38" s="64">
        <f>IFERROR(F38/G38-1,"n/a")</f>
        <v>0.42995927287175917</v>
      </c>
      <c r="L38" s="64" t="str">
        <f>IFERROR(F38/H38-1,"n/a")</f>
        <v>n/a</v>
      </c>
      <c r="M38" s="64" t="str">
        <f>IFERROR(F38/I38-1,"n/a")</f>
        <v>n/a</v>
      </c>
      <c r="N38" s="60">
        <f>IFERROR(F38/J38-1,"n/a")</f>
        <v>0.1875315538866138</v>
      </c>
      <c r="O38" s="74">
        <f>'May-23'!O38+'June-23'!F38</f>
        <v>1162878</v>
      </c>
      <c r="P38" s="74">
        <f>'May-23'!P38+'June-23'!G38</f>
        <v>784431</v>
      </c>
      <c r="Q38" s="74">
        <f>'May-23'!Q38+'June-23'!H38</f>
        <v>0</v>
      </c>
      <c r="R38" s="74">
        <f>'May-23'!R38+'June-23'!I38</f>
        <v>0</v>
      </c>
      <c r="S38" s="74">
        <f>'May-23'!S38+'June-23'!J38</f>
        <v>1000151</v>
      </c>
      <c r="T38" s="120">
        <f>IFERROR(O38/P38-1,"n/a")</f>
        <v>0.48244778699464952</v>
      </c>
      <c r="U38" s="120" t="str">
        <f>IFERROR(O38/Q38-1,"n/a")</f>
        <v>n/a</v>
      </c>
      <c r="V38" s="120" t="str">
        <f>IFERROR(O38/R38-1,"n/a")</f>
        <v>n/a</v>
      </c>
      <c r="W38" s="121">
        <f>IFERROR(O38/S38-1,"n/a")</f>
        <v>0.16270243193277811</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73</v>
      </c>
      <c r="G40" s="74">
        <f t="shared" si="6"/>
        <v>89</v>
      </c>
      <c r="H40" s="74">
        <f t="shared" si="6"/>
        <v>17</v>
      </c>
      <c r="I40" s="74">
        <f t="shared" si="6"/>
        <v>0</v>
      </c>
      <c r="J40" s="74">
        <f t="shared" si="6"/>
        <v>71</v>
      </c>
      <c r="K40" s="64">
        <f>IFERROR(F40/G40-1,"n/a")</f>
        <v>-0.1797752808988764</v>
      </c>
      <c r="L40" s="64">
        <f>IFERROR(F40/H40-1,"n/a")</f>
        <v>3.2941176470588234</v>
      </c>
      <c r="M40" s="64" t="str">
        <f>IFERROR(F40/I40-1,"n/a")</f>
        <v>n/a</v>
      </c>
      <c r="N40" s="60">
        <f>IFERROR(F40/J40-1,"n/a")</f>
        <v>2.8169014084507005E-2</v>
      </c>
      <c r="O40" s="74">
        <f>'May-23'!O40+'June-23'!F40</f>
        <v>189</v>
      </c>
      <c r="P40" s="74">
        <f>'May-23'!P40+'June-23'!G40</f>
        <v>216</v>
      </c>
      <c r="Q40" s="74">
        <f>'May-23'!Q40+'June-23'!H40</f>
        <v>39</v>
      </c>
      <c r="R40" s="74">
        <f>'May-23'!R40+'June-23'!I40</f>
        <v>0</v>
      </c>
      <c r="S40" s="74">
        <f>'May-23'!S40+'June-23'!J40</f>
        <v>193</v>
      </c>
      <c r="T40" s="120">
        <f>IFERROR(O40/P40-1,"n/a")</f>
        <v>-0.125</v>
      </c>
      <c r="U40" s="120">
        <f>IFERROR(O40/Q40-1,"n/a")</f>
        <v>3.8461538461538458</v>
      </c>
      <c r="V40" s="120" t="str">
        <f>IFERROR(O40/R40-1,"n/a")</f>
        <v>n/a</v>
      </c>
      <c r="W40" s="121">
        <f>IFERROR(O40/S40-1,"n/a")</f>
        <v>-2.0725388601036232E-2</v>
      </c>
      <c r="X40" s="89">
        <v>563</v>
      </c>
      <c r="Y40" s="89">
        <v>226</v>
      </c>
      <c r="Z40" s="70">
        <v>66</v>
      </c>
      <c r="AA40" s="78">
        <v>573</v>
      </c>
      <c r="AC40" s="123"/>
    </row>
    <row r="41" spans="1:29" s="124" customFormat="1" ht="10.199999999999999">
      <c r="A41" s="123"/>
      <c r="B41" s="123"/>
      <c r="C41" s="33"/>
      <c r="D41" s="26" t="s">
        <v>11</v>
      </c>
      <c r="E41" s="32"/>
      <c r="F41" s="74">
        <f t="shared" si="6"/>
        <v>224892</v>
      </c>
      <c r="G41" s="74">
        <f t="shared" si="6"/>
        <v>121649</v>
      </c>
      <c r="H41" s="74">
        <f t="shared" si="6"/>
        <v>24481</v>
      </c>
      <c r="I41" s="74">
        <f t="shared" si="6"/>
        <v>0</v>
      </c>
      <c r="J41" s="74">
        <f t="shared" si="6"/>
        <v>165399</v>
      </c>
      <c r="K41" s="64">
        <f>IFERROR(F41/G41-1,"n/a")</f>
        <v>0.84869583802579562</v>
      </c>
      <c r="L41" s="64">
        <f>IFERROR(F41/H41-1,"n/a")</f>
        <v>8.1863894448756174</v>
      </c>
      <c r="M41" s="64" t="str">
        <f>IFERROR(F41/I41-1,"n/a")</f>
        <v>n/a</v>
      </c>
      <c r="N41" s="60">
        <f>IFERROR(F41/J41-1,"n/a")</f>
        <v>0.35969383128072119</v>
      </c>
      <c r="O41" s="74">
        <f>'May-23'!O41+'June-23'!F41</f>
        <v>493323</v>
      </c>
      <c r="P41" s="74">
        <f>'May-23'!P41+'June-23'!G41</f>
        <v>264054</v>
      </c>
      <c r="Q41" s="74">
        <f>'May-23'!Q41+'June-23'!H41</f>
        <v>54964</v>
      </c>
      <c r="R41" s="74">
        <f>'May-23'!R41+'June-23'!I41</f>
        <v>0</v>
      </c>
      <c r="S41" s="74">
        <f>'May-23'!S41+'June-23'!J41</f>
        <v>478129</v>
      </c>
      <c r="T41" s="120">
        <f>IFERROR(O41/P41-1,"n/a")</f>
        <v>0.86826558204003734</v>
      </c>
      <c r="U41" s="120">
        <f>IFERROR(O41/Q41-1,"n/a")</f>
        <v>7.9753838876355427</v>
      </c>
      <c r="V41" s="120" t="str">
        <f>IFERROR(O41/R41-1,"n/a")</f>
        <v>n/a</v>
      </c>
      <c r="W41" s="121">
        <f>IFERROR(O41/S41-1,"n/a")</f>
        <v>3.1778034798140231E-2</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0">
        <f>IFERROR(O43/P43-1,"n/a")</f>
        <v>7.3732718894009119E-2</v>
      </c>
      <c r="U43" s="120">
        <f>IFERROR(O43/Q43-1,"n/a")</f>
        <v>76.666666666666671</v>
      </c>
      <c r="V43" s="120" t="str">
        <f>IFERROR(O43/R43-1,"n/a")</f>
        <v>n/a</v>
      </c>
      <c r="W43" s="121">
        <f>IFERROR(O43/S43-1,"n/a")</f>
        <v>1.33</v>
      </c>
      <c r="X43" s="89">
        <v>669</v>
      </c>
      <c r="Y43" s="89">
        <v>59</v>
      </c>
      <c r="Z43" s="70">
        <v>9</v>
      </c>
      <c r="AA43" s="78">
        <v>287</v>
      </c>
      <c r="AC43" s="123"/>
    </row>
    <row r="44" spans="1:29" s="124" customFormat="1" ht="10.199999999999999">
      <c r="A44" s="123"/>
      <c r="B44" s="123"/>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0">
        <f>IFERROR(O44/P44-1,"n/a")</f>
        <v>0.55709669068833345</v>
      </c>
      <c r="U44" s="120" t="str">
        <f>IFERROR(O44/Q44-1,"n/a")</f>
        <v>n/a</v>
      </c>
      <c r="V44" s="120">
        <f>IFERROR(O44/R44-1,"n/a")</f>
        <v>167.51965657478536</v>
      </c>
      <c r="W44" s="121">
        <f>IFERROR(O44/S44-1,"n/a")</f>
        <v>1.068431152869139</v>
      </c>
      <c r="X44" s="82">
        <f>709768+195488</f>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88</v>
      </c>
      <c r="G46" s="74">
        <f t="shared" si="8"/>
        <v>69</v>
      </c>
      <c r="H46" s="74">
        <f t="shared" si="8"/>
        <v>4</v>
      </c>
      <c r="I46" s="74">
        <f t="shared" si="8"/>
        <v>0</v>
      </c>
      <c r="J46" s="74">
        <f t="shared" si="8"/>
        <v>70</v>
      </c>
      <c r="K46" s="64">
        <f>IFERROR(F46/G46-1,"n/a")</f>
        <v>0.2753623188405796</v>
      </c>
      <c r="L46" s="64">
        <f>IFERROR(F46/H46-1,"n/a")</f>
        <v>21</v>
      </c>
      <c r="M46" s="64" t="str">
        <f>IFERROR(F46/I46-1,"n/a")</f>
        <v>n/a</v>
      </c>
      <c r="N46" s="60">
        <f>IFERROR(F46/J46-1,"n/a")</f>
        <v>0.25714285714285712</v>
      </c>
      <c r="O46" s="74">
        <f>'May-23'!O46+'June-23'!F46</f>
        <v>408</v>
      </c>
      <c r="P46" s="74">
        <f>'May-23'!P46+'June-23'!G46</f>
        <v>272</v>
      </c>
      <c r="Q46" s="74">
        <f>'May-23'!Q46+'June-23'!H46</f>
        <v>4</v>
      </c>
      <c r="R46" s="74">
        <f>'May-23'!R46+'June-23'!I46</f>
        <v>0</v>
      </c>
      <c r="S46" s="74">
        <f>'May-23'!S46+'June-23'!J46</f>
        <v>273</v>
      </c>
      <c r="T46" s="120">
        <f>IFERROR(O46/P46-1,"n/a")</f>
        <v>0.5</v>
      </c>
      <c r="U46" s="120">
        <f>IFERROR(O46/Q46-1,"n/a")</f>
        <v>101</v>
      </c>
      <c r="V46" s="120" t="str">
        <f>IFERROR(O46/R46-1,"n/a")</f>
        <v>n/a</v>
      </c>
      <c r="W46" s="121">
        <f>IFERROR(O46/S46-1,"n/a")</f>
        <v>0.49450549450549453</v>
      </c>
      <c r="X46" s="89">
        <v>1129</v>
      </c>
      <c r="Y46" s="89">
        <v>336</v>
      </c>
      <c r="Z46" s="84">
        <v>43</v>
      </c>
      <c r="AA46" s="78">
        <v>781</v>
      </c>
      <c r="AC46" s="123"/>
    </row>
    <row r="47" spans="1:29" s="124" customFormat="1" ht="10.199999999999999">
      <c r="A47" s="123"/>
      <c r="B47" s="123"/>
      <c r="C47" s="33"/>
      <c r="D47" s="26" t="s">
        <v>11</v>
      </c>
      <c r="E47" s="32"/>
      <c r="F47" s="74">
        <f t="shared" si="8"/>
        <v>334459</v>
      </c>
      <c r="G47" s="74">
        <f t="shared" si="8"/>
        <v>183895</v>
      </c>
      <c r="H47" s="74">
        <f t="shared" si="8"/>
        <v>4923</v>
      </c>
      <c r="I47" s="74">
        <f t="shared" si="8"/>
        <v>0</v>
      </c>
      <c r="J47" s="74">
        <f t="shared" si="8"/>
        <v>275367</v>
      </c>
      <c r="K47" s="64">
        <f>IFERROR(F47/G47-1,"n/a")</f>
        <v>0.81874983006607027</v>
      </c>
      <c r="L47" s="64">
        <f>IFERROR(F47/H47-1,"n/a")</f>
        <v>66.93804590696729</v>
      </c>
      <c r="M47" s="64" t="str">
        <f>IFERROR(F47/I47-1,"n/a")</f>
        <v>n/a</v>
      </c>
      <c r="N47" s="60">
        <f>IFERROR(F47/J47-1,"n/a")</f>
        <v>0.2145936150664387</v>
      </c>
      <c r="O47" s="74">
        <f>'May-23'!O47+'June-23'!F47</f>
        <v>1057680</v>
      </c>
      <c r="P47" s="74">
        <f>'May-23'!P47+'June-23'!G47</f>
        <v>467722</v>
      </c>
      <c r="Q47" s="74">
        <f>'May-23'!Q47+'June-23'!H47</f>
        <v>4923</v>
      </c>
      <c r="R47" s="74">
        <f>'May-23'!R47+'June-23'!I47</f>
        <v>0</v>
      </c>
      <c r="S47" s="74">
        <f>'May-23'!S47+'June-23'!J47</f>
        <v>788552</v>
      </c>
      <c r="T47" s="120">
        <f>IFERROR(O47/P47-1,"n/a")</f>
        <v>1.2613432765617181</v>
      </c>
      <c r="U47" s="120">
        <f>IFERROR(O47/Q47-1,"n/a")</f>
        <v>213.84460694698356</v>
      </c>
      <c r="V47" s="120" t="str">
        <f>IFERROR(O47/R47-1,"n/a")</f>
        <v>n/a</v>
      </c>
      <c r="W47" s="121">
        <f>IFERROR(O47/S47-1,"n/a")</f>
        <v>0.34129391593705938</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0">
        <f>IFERROR(O49/P49-1,"n/a")</f>
        <v>3</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0">
        <f>IFERROR(O50/P50-1,"n/a")</f>
        <v>3.3119644557283401</v>
      </c>
      <c r="U50" s="120" t="str">
        <f>IFERROR(O50/Q50-1,"n/a")</f>
        <v>n/a</v>
      </c>
      <c r="V50" s="120" t="str">
        <f>IFERROR(O50/R50-1,"n/a")</f>
        <v>n/a</v>
      </c>
      <c r="W50" s="121">
        <f>IFERROR(O50/S50-1,"n/a")</f>
        <v>0.32854209445585214</v>
      </c>
      <c r="X50" s="82">
        <v>15637</v>
      </c>
      <c r="Y50" s="68">
        <v>0</v>
      </c>
      <c r="Z50" s="68">
        <v>0</v>
      </c>
      <c r="AA50" s="78">
        <v>20248</v>
      </c>
      <c r="AC50" s="123"/>
    </row>
    <row r="51" spans="3:29" s="124" customFormat="1" ht="10.8" thickBot="1">
      <c r="C51" s="35" t="s">
        <v>12</v>
      </c>
      <c r="D51" s="36"/>
      <c r="E51" s="37"/>
      <c r="F51" s="75">
        <f>F37+F40+F43+F46+F49</f>
        <v>347</v>
      </c>
      <c r="G51" s="75">
        <f t="shared" ref="G51:J52" si="10">G37+G40+G43+G46+G49</f>
        <v>327</v>
      </c>
      <c r="H51" s="75">
        <f t="shared" si="10"/>
        <v>21</v>
      </c>
      <c r="I51" s="75">
        <f t="shared" si="10"/>
        <v>0</v>
      </c>
      <c r="J51" s="75">
        <f t="shared" si="10"/>
        <v>278</v>
      </c>
      <c r="K51" s="66">
        <f>IFERROR(F51/G51-1,"n/a")</f>
        <v>6.1162079510703293E-2</v>
      </c>
      <c r="L51" s="66">
        <f>IFERROR(F51/H51-1,"n/a")</f>
        <v>15.523809523809526</v>
      </c>
      <c r="M51" s="66" t="str">
        <f>IFERROR(F51/I51-1,"n/a")</f>
        <v>n/a</v>
      </c>
      <c r="N51" s="62">
        <f>IFERROR(F51/J51-1,"n/a")</f>
        <v>0.24820143884892087</v>
      </c>
      <c r="O51" s="75">
        <f t="shared" ref="O51:S52" si="11">O37+O40+O43+O46+O49</f>
        <v>1161</v>
      </c>
      <c r="P51" s="75">
        <f t="shared" si="11"/>
        <v>1003</v>
      </c>
      <c r="Q51" s="75">
        <f t="shared" si="11"/>
        <v>46</v>
      </c>
      <c r="R51" s="75">
        <f t="shared" si="11"/>
        <v>42</v>
      </c>
      <c r="S51" s="75">
        <f t="shared" si="11"/>
        <v>883</v>
      </c>
      <c r="T51" s="66">
        <f>IFERROR(O51/P51-1,"n/a")</f>
        <v>0.15752741774675982</v>
      </c>
      <c r="U51" s="66">
        <f>IFERROR(O51/Q51-1,"n/a")</f>
        <v>24.239130434782609</v>
      </c>
      <c r="V51" s="66">
        <f>IFERROR(O51/R51-1,"n/a")</f>
        <v>26.642857142857142</v>
      </c>
      <c r="W51" s="62">
        <f>IFERROR(O51/S51-1,"n/a")</f>
        <v>0.3148357870894678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1097755</v>
      </c>
      <c r="G52" s="76">
        <f t="shared" si="10"/>
        <v>677800</v>
      </c>
      <c r="H52" s="76">
        <f t="shared" si="10"/>
        <v>29404</v>
      </c>
      <c r="I52" s="76">
        <f t="shared" si="10"/>
        <v>2213</v>
      </c>
      <c r="J52" s="76">
        <f t="shared" si="10"/>
        <v>828495</v>
      </c>
      <c r="K52" s="67">
        <f>IFERROR(F52/G52-1,"n/a")</f>
        <v>0.61958542342874012</v>
      </c>
      <c r="L52" s="67">
        <f>IFERROR(F52/H52-1,"n/a")</f>
        <v>36.333526050877431</v>
      </c>
      <c r="M52" s="67">
        <f>IFERROR(F52/I52-1,"n/a")</f>
        <v>495.04835065521917</v>
      </c>
      <c r="N52" s="63">
        <f>IFERROR(F52/J52-1,"n/a")</f>
        <v>0.32499894386809824</v>
      </c>
      <c r="O52" s="76">
        <f t="shared" si="11"/>
        <v>3100402</v>
      </c>
      <c r="P52" s="76">
        <f t="shared" si="11"/>
        <v>1758864</v>
      </c>
      <c r="Q52" s="76">
        <f t="shared" si="11"/>
        <v>59887</v>
      </c>
      <c r="R52" s="76">
        <f t="shared" si="11"/>
        <v>2213</v>
      </c>
      <c r="S52" s="76">
        <f t="shared" si="11"/>
        <v>2457357</v>
      </c>
      <c r="T52" s="67">
        <f>IFERROR(O52/P52-1,"n/a")</f>
        <v>0.7627298074211537</v>
      </c>
      <c r="U52" s="118">
        <f>IFERROR(O52/Q52-1,"n/a")</f>
        <v>50.770868468949857</v>
      </c>
      <c r="V52" s="118">
        <f>IFERROR(O52/R52-1,"n/a")</f>
        <v>1399.9950293718935</v>
      </c>
      <c r="W52" s="119">
        <f>IFERROR(O52/S52-1,"n/a")</f>
        <v>0.26168155461335085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6.2">
      <c r="A4" s="9"/>
      <c r="B4" s="11" t="s">
        <v>7</v>
      </c>
      <c r="C4" s="26"/>
      <c r="D4" s="24"/>
      <c r="E4" s="58" t="s">
        <v>122</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58" t="s">
        <v>47</v>
      </c>
      <c r="G9" s="158"/>
      <c r="H9" s="158"/>
      <c r="I9" s="158"/>
      <c r="J9" s="158"/>
      <c r="K9" s="158"/>
      <c r="L9" s="158"/>
      <c r="M9" s="158"/>
      <c r="N9" s="159"/>
      <c r="O9" s="157" t="s">
        <v>49</v>
      </c>
      <c r="P9" s="158"/>
      <c r="Q9" s="158"/>
      <c r="R9" s="158"/>
      <c r="S9" s="158"/>
      <c r="T9" s="158"/>
      <c r="U9" s="158"/>
      <c r="V9" s="158"/>
      <c r="W9" s="159"/>
      <c r="X9" s="157" t="s">
        <v>57</v>
      </c>
      <c r="Y9" s="158"/>
      <c r="Z9" s="158"/>
      <c r="AA9" s="160"/>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ht="14.4">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ht="14.4">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ht="14.4">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v>159</v>
      </c>
      <c r="G22" s="71">
        <v>103</v>
      </c>
      <c r="H22" s="71">
        <v>0</v>
      </c>
      <c r="I22" s="71">
        <v>0</v>
      </c>
      <c r="J22" s="71">
        <v>113</v>
      </c>
      <c r="K22" s="64">
        <f>IFERROR(F22/G22-1,"n/a")</f>
        <v>0.5436893203883495</v>
      </c>
      <c r="L22" s="64" t="str">
        <f t="shared" si="0"/>
        <v>n/a</v>
      </c>
      <c r="M22" s="64" t="str">
        <f>IFERROR(F22/I22-1,"n/a")</f>
        <v>n/a</v>
      </c>
      <c r="N22" s="60">
        <f t="shared" si="1"/>
        <v>0.40707964601769908</v>
      </c>
      <c r="O22" s="68">
        <f>'Apr-23'!O22+'May-23'!F22</f>
        <v>607</v>
      </c>
      <c r="P22" s="68">
        <f>'Apr-23'!P22+'May-23'!G22</f>
        <v>256</v>
      </c>
      <c r="Q22" s="68">
        <f>'Apr-23'!Q22+'May-23'!H22</f>
        <v>0</v>
      </c>
      <c r="R22" s="68">
        <f>'Apr-23'!R22+'May-23'!I22</f>
        <v>205</v>
      </c>
      <c r="S22" s="68">
        <f>'Apr-23'!S22+'May-23'!J22</f>
        <v>526</v>
      </c>
      <c r="T22" s="64">
        <f>IFERROR(O22/P22-1,"n/a")</f>
        <v>1.37109375</v>
      </c>
      <c r="U22" s="64" t="str">
        <f>IFERROR(O22/Q22-1,"n/a")</f>
        <v>n/a</v>
      </c>
      <c r="V22" s="64">
        <f>IFERROR(O22/R22-1,"n/a")</f>
        <v>1.9609756097560975</v>
      </c>
      <c r="W22" s="60">
        <f>IFERROR(O22/S22-1,"n/a")</f>
        <v>0.1539923954372624</v>
      </c>
      <c r="X22" s="68">
        <v>895</v>
      </c>
      <c r="Y22" s="68">
        <v>283</v>
      </c>
      <c r="Z22" s="70">
        <v>43</v>
      </c>
      <c r="AA22" s="78">
        <v>827</v>
      </c>
      <c r="AB22" s="9"/>
      <c r="AC22" s="9"/>
    </row>
    <row r="23" spans="1:29" ht="14.4">
      <c r="A23" s="9"/>
      <c r="B23" s="12"/>
      <c r="C23" s="33"/>
      <c r="D23" s="26" t="s">
        <v>11</v>
      </c>
      <c r="E23" s="32"/>
      <c r="F23" s="73">
        <v>390316</v>
      </c>
      <c r="G23" s="71">
        <v>168018</v>
      </c>
      <c r="H23" s="71">
        <v>0</v>
      </c>
      <c r="I23" s="71">
        <v>0</v>
      </c>
      <c r="J23" s="71">
        <v>300445</v>
      </c>
      <c r="K23" s="64">
        <f>IFERROR(F23/G23-1,"n/a")</f>
        <v>1.3230606244569034</v>
      </c>
      <c r="L23" s="64" t="str">
        <f t="shared" si="0"/>
        <v>n/a</v>
      </c>
      <c r="M23" s="64" t="str">
        <f>IFERROR(F23/I23-1,"n/a")</f>
        <v>n/a</v>
      </c>
      <c r="N23" s="60">
        <f t="shared" si="1"/>
        <v>0.29912629599427509</v>
      </c>
      <c r="O23" s="68">
        <f>'Apr-23'!O23+'May-23'!F23</f>
        <v>1559495</v>
      </c>
      <c r="P23" s="68">
        <f>'Apr-23'!P23+'May-23'!G23</f>
        <v>352281</v>
      </c>
      <c r="Q23" s="68">
        <f>'Apr-23'!Q23+'May-23'!H23</f>
        <v>0</v>
      </c>
      <c r="R23" s="68">
        <f>'Apr-23'!R23+'May-23'!I23</f>
        <v>545974</v>
      </c>
      <c r="S23" s="68">
        <f>'Apr-23'!S23+'May-23'!J23</f>
        <v>1433000</v>
      </c>
      <c r="T23" s="64">
        <f>IFERROR(O23/P23-1,"n/a")</f>
        <v>3.4268495888225594</v>
      </c>
      <c r="U23" s="64" t="str">
        <f>IFERROR(O23/Q23-1,"n/a")</f>
        <v>n/a</v>
      </c>
      <c r="V23" s="64">
        <f>IFERROR(O23/R23-1,"n/a")</f>
        <v>1.8563539655734522</v>
      </c>
      <c r="W23" s="60">
        <f>IFERROR(O23/S23-1,"n/a")</f>
        <v>8.8272854152128488E-2</v>
      </c>
      <c r="X23" s="68">
        <v>2165161</v>
      </c>
      <c r="Y23" s="68">
        <v>465109</v>
      </c>
      <c r="Z23" s="70">
        <v>140552</v>
      </c>
      <c r="AA23" s="78">
        <v>2552942</v>
      </c>
      <c r="AB23" s="9"/>
      <c r="AC23" s="9"/>
    </row>
    <row r="24" spans="1:29"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68">
        <v>0</v>
      </c>
      <c r="AA25" s="78">
        <v>16</v>
      </c>
      <c r="AB25" s="9"/>
      <c r="AC25" s="9"/>
    </row>
    <row r="26" spans="1:29" ht="14.4">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68">
        <v>0</v>
      </c>
      <c r="AA26" s="78">
        <v>20248</v>
      </c>
      <c r="AB26" s="9"/>
      <c r="AC26" s="9"/>
    </row>
    <row r="27" spans="1:29" thickBot="1">
      <c r="A27" s="9"/>
      <c r="B27" s="12"/>
      <c r="C27" s="35" t="s">
        <v>12</v>
      </c>
      <c r="D27" s="36"/>
      <c r="E27" s="37"/>
      <c r="F27" s="75">
        <f t="shared" ref="F27:J28" si="2">F13+F16+F19+F22+F25</f>
        <v>430</v>
      </c>
      <c r="G27" s="75">
        <f t="shared" si="2"/>
        <v>348</v>
      </c>
      <c r="H27" s="75">
        <f t="shared" si="2"/>
        <v>18</v>
      </c>
      <c r="I27" s="75">
        <f t="shared" si="2"/>
        <v>0</v>
      </c>
      <c r="J27" s="75">
        <f t="shared" si="2"/>
        <v>313</v>
      </c>
      <c r="K27" s="66">
        <f>IFERROR(F27/G27-1,"n/a")</f>
        <v>0.23563218390804597</v>
      </c>
      <c r="L27" s="66">
        <f t="shared" si="0"/>
        <v>22.888888888888889</v>
      </c>
      <c r="M27" s="66" t="str">
        <f>IFERROR(F27/I27-1,"n/a")</f>
        <v>n/a</v>
      </c>
      <c r="N27" s="62">
        <f t="shared" si="1"/>
        <v>0.37380191693290743</v>
      </c>
      <c r="O27" s="75">
        <f t="shared" ref="O27:S28" si="3">O13+O16+O19+O22+O25</f>
        <v>1681</v>
      </c>
      <c r="P27" s="75">
        <f t="shared" si="3"/>
        <v>1307</v>
      </c>
      <c r="Q27" s="75">
        <f t="shared" si="3"/>
        <v>37</v>
      </c>
      <c r="R27" s="75">
        <f t="shared" si="3"/>
        <v>769</v>
      </c>
      <c r="S27" s="75">
        <f t="shared" si="3"/>
        <v>1473</v>
      </c>
      <c r="T27" s="66">
        <f>IFERROR(O27/P27-1,"n/a")</f>
        <v>0.28615149196633505</v>
      </c>
      <c r="U27" s="66">
        <f>IFERROR(O27/Q27-1,"n/a")</f>
        <v>44.432432432432435</v>
      </c>
      <c r="V27" s="66">
        <f>IFERROR(O27/R27-1,"n/a")</f>
        <v>1.1859557867360206</v>
      </c>
      <c r="W27" s="62">
        <f>IFERROR(O27/S27-1,"n/a")</f>
        <v>0.14120841819416152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1044083</v>
      </c>
      <c r="G28" s="76">
        <f t="shared" si="2"/>
        <v>573599</v>
      </c>
      <c r="H28" s="76">
        <f t="shared" si="2"/>
        <v>24481</v>
      </c>
      <c r="I28" s="76">
        <f t="shared" si="2"/>
        <v>0</v>
      </c>
      <c r="J28" s="76">
        <f t="shared" si="2"/>
        <v>837624</v>
      </c>
      <c r="K28" s="67">
        <f>IFERROR(F28/G28-1,"n/a")</f>
        <v>0.82023155549434357</v>
      </c>
      <c r="L28" s="67">
        <f t="shared" si="0"/>
        <v>41.648707160655199</v>
      </c>
      <c r="M28" s="67" t="str">
        <f>IFERROR(F28/I28-1,"n/a")</f>
        <v>n/a</v>
      </c>
      <c r="N28" s="63">
        <f t="shared" si="1"/>
        <v>0.24648171494608562</v>
      </c>
      <c r="O28" s="76">
        <f t="shared" si="3"/>
        <v>4481006</v>
      </c>
      <c r="P28" s="76">
        <f t="shared" si="3"/>
        <v>1948769</v>
      </c>
      <c r="Q28" s="76">
        <f t="shared" si="3"/>
        <v>40586</v>
      </c>
      <c r="R28" s="76">
        <f t="shared" si="3"/>
        <v>1681724</v>
      </c>
      <c r="S28" s="76">
        <f t="shared" si="3"/>
        <v>4086639</v>
      </c>
      <c r="T28" s="67">
        <f>IFERROR(O28/P28-1,"n/a")</f>
        <v>1.2994033669460054</v>
      </c>
      <c r="U28" s="67">
        <f>IFERROR(O28/Q28-1,"n/a")</f>
        <v>109.40767752426946</v>
      </c>
      <c r="V28" s="67">
        <f>IFERROR(O28/R28-1,"n/a")</f>
        <v>1.6645311596908887</v>
      </c>
      <c r="W28" s="63">
        <f>IFERROR(O28/S28-1,"n/a")</f>
        <v>9.6501550540676551E-2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58" t="str">
        <f>F9</f>
        <v>May</v>
      </c>
      <c r="G33" s="158"/>
      <c r="H33" s="158"/>
      <c r="I33" s="158"/>
      <c r="J33" s="158"/>
      <c r="K33" s="158"/>
      <c r="L33" s="158"/>
      <c r="M33" s="158"/>
      <c r="N33" s="159"/>
      <c r="O33" s="161" t="s">
        <v>120</v>
      </c>
      <c r="P33" s="162"/>
      <c r="Q33" s="162"/>
      <c r="R33" s="162"/>
      <c r="S33" s="162"/>
      <c r="T33" s="162"/>
      <c r="U33" s="162"/>
      <c r="V33" s="162"/>
      <c r="W33" s="163"/>
      <c r="X33" s="157" t="s">
        <v>58</v>
      </c>
      <c r="Y33" s="158"/>
      <c r="Z33" s="158"/>
      <c r="AA33" s="160"/>
    </row>
    <row r="34" spans="1:29" ht="14.4">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0">
        <f>IFERROR(O37/P37-1,"n/a")</f>
        <v>4.1095890410958846E-2</v>
      </c>
      <c r="U37" s="120" t="str">
        <f>IFERROR(O37/Q37-1,"n/a")</f>
        <v>n/a</v>
      </c>
      <c r="V37" s="120">
        <f>IFERROR(O37/R37-1,"n/a")</f>
        <v>4.4285714285714288</v>
      </c>
      <c r="W37" s="121">
        <f>IFERROR(O37/S37-1,"n/a")</f>
        <v>4.1095890410958846E-2</v>
      </c>
      <c r="X37" s="89">
        <v>1486</v>
      </c>
      <c r="Y37" s="89">
        <v>1052</v>
      </c>
      <c r="Z37" s="70">
        <v>551</v>
      </c>
      <c r="AA37" s="78">
        <v>1584</v>
      </c>
      <c r="AC37" s="9"/>
    </row>
    <row r="38" spans="1:29" ht="14.4">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0">
        <f>IFERROR(O38/P38-1,"n/a")</f>
        <v>0.50724346605200132</v>
      </c>
      <c r="U38" s="120" t="str">
        <f>IFERROR(O38/Q38-1,"n/a")</f>
        <v>n/a</v>
      </c>
      <c r="V38" s="120" t="str">
        <f>IFERROR(O38/R38-1,"n/a")</f>
        <v>n/a</v>
      </c>
      <c r="W38" s="121">
        <f>IFERROR(O38/S38-1,"n/a")</f>
        <v>0.15190834000384457</v>
      </c>
      <c r="X38" s="89">
        <v>4370939</v>
      </c>
      <c r="Y38" s="89">
        <v>1527970</v>
      </c>
      <c r="Z38" s="84">
        <v>1092884</v>
      </c>
      <c r="AA38" s="78">
        <v>4234259</v>
      </c>
      <c r="AC38" s="9"/>
    </row>
    <row r="39" spans="1:29" ht="14.4">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0">
        <f>IFERROR(O40/P40-1,"n/a")</f>
        <v>-8.6614173228346414E-2</v>
      </c>
      <c r="U40" s="120">
        <f>IFERROR(O40/Q40-1,"n/a")</f>
        <v>4.2727272727272725</v>
      </c>
      <c r="V40" s="120" t="str">
        <f>IFERROR(O40/R40-1,"n/a")</f>
        <v>n/a</v>
      </c>
      <c r="W40" s="121">
        <f>IFERROR(O40/S40-1,"n/a")</f>
        <v>-4.9180327868852514E-2</v>
      </c>
      <c r="X40" s="89">
        <v>563</v>
      </c>
      <c r="Y40" s="89">
        <v>226</v>
      </c>
      <c r="Z40" s="70">
        <v>66</v>
      </c>
      <c r="AA40" s="78">
        <v>573</v>
      </c>
      <c r="AC40" s="9"/>
    </row>
    <row r="41" spans="1:29" ht="14.4">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0">
        <f>IFERROR(O41/P41-1,"n/a")</f>
        <v>0.88498297110354263</v>
      </c>
      <c r="U41" s="120">
        <f>IFERROR(O41/Q41-1,"n/a")</f>
        <v>7.8059246137191227</v>
      </c>
      <c r="V41" s="120" t="str">
        <f>IFERROR(O41/R41-1,"n/a")</f>
        <v>n/a</v>
      </c>
      <c r="W41" s="121">
        <f>IFERROR(O41/S41-1,"n/a")</f>
        <v>-0.14165254372781633</v>
      </c>
      <c r="X41" s="89">
        <v>1012510</v>
      </c>
      <c r="Y41" s="89">
        <v>327926</v>
      </c>
      <c r="Z41" s="84">
        <v>80778</v>
      </c>
      <c r="AA41" s="78">
        <v>1361671</v>
      </c>
      <c r="AC41" s="9"/>
    </row>
    <row r="42" spans="1:29" ht="14.4">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0">
        <f>IFERROR(O43/P43-1,"n/a")</f>
        <v>0.15873015873015883</v>
      </c>
      <c r="U43" s="120">
        <f>IFERROR(O43/Q43-1,"n/a")</f>
        <v>47.666666666666664</v>
      </c>
      <c r="V43" s="120" t="str">
        <f>IFERROR(O43/R43-1,"n/a")</f>
        <v>n/a</v>
      </c>
      <c r="W43" s="121">
        <f>IFERROR(O43/S43-1,"n/a")</f>
        <v>1.5172413793103448</v>
      </c>
      <c r="X43" s="89">
        <v>669</v>
      </c>
      <c r="Y43" s="89">
        <v>59</v>
      </c>
      <c r="Z43" s="70">
        <v>9</v>
      </c>
      <c r="AA43" s="78">
        <v>287</v>
      </c>
      <c r="AC43" s="9"/>
    </row>
    <row r="44" spans="1:29" ht="14.4">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0">
        <f>IFERROR(O44/P44-1,"n/a")</f>
        <v>0.6807124992777609</v>
      </c>
      <c r="U44" s="120" t="str">
        <f>IFERROR(O44/Q44-1,"n/a")</f>
        <v>n/a</v>
      </c>
      <c r="V44" s="120" t="str">
        <f>IFERROR(O44/R44-1,"n/a")</f>
        <v>n/a</v>
      </c>
      <c r="W44" s="121">
        <f>IFERROR(O44/S44-1,"n/a")</f>
        <v>0.98771952088560022</v>
      </c>
      <c r="X44" s="82">
        <f>709768+195488</f>
        <v>905256</v>
      </c>
      <c r="Y44" s="82">
        <v>20626</v>
      </c>
      <c r="Z44" s="84">
        <v>10047</v>
      </c>
      <c r="AA44" s="78">
        <v>581199</v>
      </c>
      <c r="AC44" s="9"/>
    </row>
    <row r="45" spans="1:29" ht="14.4">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8">F22</f>
        <v>159</v>
      </c>
      <c r="G46" s="74">
        <f t="shared" si="8"/>
        <v>103</v>
      </c>
      <c r="H46" s="74">
        <f t="shared" si="8"/>
        <v>0</v>
      </c>
      <c r="I46" s="74">
        <f t="shared" si="8"/>
        <v>0</v>
      </c>
      <c r="J46" s="74">
        <f t="shared" si="8"/>
        <v>113</v>
      </c>
      <c r="K46" s="64">
        <f>IFERROR(F46/G46-1,"n/a")</f>
        <v>0.5436893203883495</v>
      </c>
      <c r="L46" s="64" t="str">
        <f>IFERROR(F46/H46-1,"n/a")</f>
        <v>n/a</v>
      </c>
      <c r="M46" s="64" t="str">
        <f>IFERROR(F46/I46-1,"n/a")</f>
        <v>n/a</v>
      </c>
      <c r="N46" s="60">
        <f>IFERROR(F46/J46-1,"n/a")</f>
        <v>0.40707964601769908</v>
      </c>
      <c r="O46" s="74">
        <f>'Apr-23'!O46+'May-23'!F46</f>
        <v>320</v>
      </c>
      <c r="P46" s="74">
        <f>'Apr-23'!P46+'May-23'!G46</f>
        <v>203</v>
      </c>
      <c r="Q46" s="74">
        <f>'Apr-23'!Q46+'May-23'!H46</f>
        <v>0</v>
      </c>
      <c r="R46" s="74">
        <f>'Apr-23'!R46+'May-23'!I46</f>
        <v>0</v>
      </c>
      <c r="S46" s="74">
        <f>'Apr-23'!S46+'May-23'!J46</f>
        <v>203</v>
      </c>
      <c r="T46" s="120">
        <f>IFERROR(O46/P46-1,"n/a")</f>
        <v>0.57635467980295574</v>
      </c>
      <c r="U46" s="120" t="str">
        <f>IFERROR(O46/Q46-1,"n/a")</f>
        <v>n/a</v>
      </c>
      <c r="V46" s="120" t="str">
        <f>IFERROR(O46/R46-1,"n/a")</f>
        <v>n/a</v>
      </c>
      <c r="W46" s="121">
        <f>IFERROR(O46/S46-1,"n/a")</f>
        <v>0.57635467980295574</v>
      </c>
      <c r="X46" s="89">
        <v>1129</v>
      </c>
      <c r="Y46" s="89">
        <v>336</v>
      </c>
      <c r="Z46" s="84">
        <v>43</v>
      </c>
      <c r="AA46" s="78">
        <v>781</v>
      </c>
      <c r="AC46" s="9"/>
    </row>
    <row r="47" spans="1:29" ht="14.4">
      <c r="A47" s="9"/>
      <c r="B47" s="9"/>
      <c r="C47" s="33"/>
      <c r="D47" s="26" t="s">
        <v>11</v>
      </c>
      <c r="E47" s="32"/>
      <c r="F47" s="74">
        <f t="shared" si="8"/>
        <v>390316</v>
      </c>
      <c r="G47" s="74">
        <f t="shared" si="8"/>
        <v>168018</v>
      </c>
      <c r="H47" s="74">
        <f t="shared" si="8"/>
        <v>0</v>
      </c>
      <c r="I47" s="74">
        <f t="shared" si="8"/>
        <v>0</v>
      </c>
      <c r="J47" s="74">
        <f t="shared" si="8"/>
        <v>300445</v>
      </c>
      <c r="K47" s="64">
        <f>IFERROR(F47/G47-1,"n/a")</f>
        <v>1.3230606244569034</v>
      </c>
      <c r="L47" s="64" t="str">
        <f>IFERROR(F47/H47-1,"n/a")</f>
        <v>n/a</v>
      </c>
      <c r="M47" s="64" t="str">
        <f>IFERROR(F47/I47-1,"n/a")</f>
        <v>n/a</v>
      </c>
      <c r="N47" s="60">
        <f>IFERROR(F47/J47-1,"n/a")</f>
        <v>0.29912629599427509</v>
      </c>
      <c r="O47" s="74">
        <f>'Apr-23'!O47+'May-23'!F47</f>
        <v>723221</v>
      </c>
      <c r="P47" s="74">
        <f>'Apr-23'!P47+'May-23'!G47</f>
        <v>283827</v>
      </c>
      <c r="Q47" s="74">
        <f>'Apr-23'!Q47+'May-23'!H47</f>
        <v>0</v>
      </c>
      <c r="R47" s="74">
        <f>'Apr-23'!R47+'May-23'!I47</f>
        <v>0</v>
      </c>
      <c r="S47" s="74">
        <f>'Apr-23'!S47+'May-23'!J47</f>
        <v>513185</v>
      </c>
      <c r="T47" s="120">
        <f>IFERROR(O47/P47-1,"n/a")</f>
        <v>1.5481050076278859</v>
      </c>
      <c r="U47" s="120" t="str">
        <f>IFERROR(O47/Q47-1,"n/a")</f>
        <v>n/a</v>
      </c>
      <c r="V47" s="120" t="str">
        <f>IFERROR(O47/R47-1,"n/a")</f>
        <v>n/a</v>
      </c>
      <c r="W47" s="121">
        <f>IFERROR(O47/S47-1,"n/a")</f>
        <v>0.4092793047341603</v>
      </c>
      <c r="X47" s="82">
        <v>2932981</v>
      </c>
      <c r="Y47" s="82">
        <v>533563</v>
      </c>
      <c r="Z47" s="84">
        <v>140552</v>
      </c>
      <c r="AA47" s="78">
        <v>2441594</v>
      </c>
      <c r="AC47" s="9"/>
    </row>
    <row r="48" spans="1:29" ht="14.4">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0">
        <f>IFERROR(O49/P49-1,"n/a")</f>
        <v>3</v>
      </c>
      <c r="U49" s="120" t="str">
        <f>IFERROR(O49/Q49-1,"n/a")</f>
        <v>n/a</v>
      </c>
      <c r="V49" s="120" t="str">
        <f>IFERROR(O49/R49-1,"n/a")</f>
        <v>n/a</v>
      </c>
      <c r="W49" s="121">
        <f>IFERROR(O49/S49-1,"n/a")</f>
        <v>0.33333333333333326</v>
      </c>
      <c r="X49" s="89">
        <v>9</v>
      </c>
      <c r="Y49" s="68">
        <v>0</v>
      </c>
      <c r="Z49" s="68">
        <v>0</v>
      </c>
      <c r="AA49" s="78">
        <v>16</v>
      </c>
      <c r="AC49" s="9"/>
    </row>
    <row r="50" spans="3:29" ht="14.4">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0">
        <f>IFERROR(O50/P50-1,"n/a")</f>
        <v>3.7372972972972969</v>
      </c>
      <c r="U50" s="120" t="str">
        <f>IFERROR(O50/Q50-1,"n/a")</f>
        <v>n/a</v>
      </c>
      <c r="V50" s="120" t="str">
        <f>IFERROR(O50/R50-1,"n/a")</f>
        <v>n/a</v>
      </c>
      <c r="W50" s="121">
        <f>IFERROR(O50/S50-1,"n/a")</f>
        <v>0.28504398826979482</v>
      </c>
      <c r="X50" s="82">
        <v>15637</v>
      </c>
      <c r="Y50" s="68">
        <v>0</v>
      </c>
      <c r="Z50" s="68">
        <v>0</v>
      </c>
      <c r="AA50" s="78">
        <v>20248</v>
      </c>
      <c r="AC50" s="9"/>
    </row>
    <row r="51" spans="3:29" thickBot="1">
      <c r="C51" s="35" t="s">
        <v>12</v>
      </c>
      <c r="D51" s="36"/>
      <c r="E51" s="37"/>
      <c r="F51" s="75">
        <f>F37+F40+F43+F46+F49</f>
        <v>430</v>
      </c>
      <c r="G51" s="75">
        <f t="shared" ref="G51:J52" si="10">G37+G40+G43+G46+G49</f>
        <v>348</v>
      </c>
      <c r="H51" s="75">
        <f t="shared" si="10"/>
        <v>18</v>
      </c>
      <c r="I51" s="75">
        <f t="shared" si="10"/>
        <v>0</v>
      </c>
      <c r="J51" s="75">
        <f t="shared" si="10"/>
        <v>313</v>
      </c>
      <c r="K51" s="66">
        <f>IFERROR(F51/G51-1,"n/a")</f>
        <v>0.23563218390804597</v>
      </c>
      <c r="L51" s="66">
        <f>IFERROR(F51/H51-1,"n/a")</f>
        <v>22.888888888888889</v>
      </c>
      <c r="M51" s="66" t="str">
        <f>IFERROR(F51/I51-1,"n/a")</f>
        <v>n/a</v>
      </c>
      <c r="N51" s="62">
        <f>IFERROR(F51/J51-1,"n/a")</f>
        <v>0.37380191693290743</v>
      </c>
      <c r="O51" s="75">
        <f t="shared" ref="O51:S52" si="11">O37+O40+O43+O46+O49</f>
        <v>814</v>
      </c>
      <c r="P51" s="75">
        <f t="shared" si="11"/>
        <v>676</v>
      </c>
      <c r="Q51" s="75">
        <f t="shared" si="11"/>
        <v>25</v>
      </c>
      <c r="R51" s="75">
        <f t="shared" si="11"/>
        <v>42</v>
      </c>
      <c r="S51" s="75">
        <f t="shared" si="11"/>
        <v>605</v>
      </c>
      <c r="T51" s="66">
        <f>IFERROR(O51/P51-1,"n/a")</f>
        <v>0.20414201183431957</v>
      </c>
      <c r="U51" s="66">
        <f>IFERROR(O51/Q51-1,"n/a")</f>
        <v>31.560000000000002</v>
      </c>
      <c r="V51" s="66">
        <f>IFERROR(O51/R51-1,"n/a")</f>
        <v>18.38095238095238</v>
      </c>
      <c r="W51" s="62">
        <f>IFERROR(O51/S51-1,"n/a")</f>
        <v>0.34545454545454546</v>
      </c>
      <c r="X51" s="46">
        <f t="shared" ref="X51:Z52" si="12">X37+X40+X43+X46+X49</f>
        <v>3856</v>
      </c>
      <c r="Y51" s="46">
        <f t="shared" si="12"/>
        <v>1673</v>
      </c>
      <c r="Z51" s="46">
        <f t="shared" si="12"/>
        <v>669</v>
      </c>
      <c r="AA51" s="80">
        <f>AA37+AA40+AA43+AA46+AA49</f>
        <v>3241</v>
      </c>
      <c r="AC51" s="9"/>
    </row>
    <row r="52" spans="3:29" ht="15.6" thickTop="1" thickBot="1">
      <c r="C52" s="38" t="s">
        <v>13</v>
      </c>
      <c r="D52" s="39"/>
      <c r="E52" s="40"/>
      <c r="F52" s="76">
        <f>F38+F41+F44+F47+F50</f>
        <v>1044083</v>
      </c>
      <c r="G52" s="76">
        <f t="shared" si="10"/>
        <v>573599</v>
      </c>
      <c r="H52" s="76">
        <f t="shared" si="10"/>
        <v>24481</v>
      </c>
      <c r="I52" s="76">
        <f t="shared" si="10"/>
        <v>0</v>
      </c>
      <c r="J52" s="76">
        <f t="shared" si="10"/>
        <v>837624</v>
      </c>
      <c r="K52" s="67">
        <f>IFERROR(F52/G52-1,"n/a")</f>
        <v>0.82023155549434357</v>
      </c>
      <c r="L52" s="67">
        <f>IFERROR(F52/H52-1,"n/a")</f>
        <v>41.648707160655199</v>
      </c>
      <c r="M52" s="67" t="str">
        <f>IFERROR(F52/I52-1,"n/a")</f>
        <v>n/a</v>
      </c>
      <c r="N52" s="63">
        <f>IFERROR(F52/J52-1,"n/a")</f>
        <v>0.24648171494608562</v>
      </c>
      <c r="O52" s="76">
        <f t="shared" si="11"/>
        <v>2002647</v>
      </c>
      <c r="P52" s="76">
        <f t="shared" si="11"/>
        <v>1081064</v>
      </c>
      <c r="Q52" s="76">
        <f t="shared" si="11"/>
        <v>30483</v>
      </c>
      <c r="R52" s="76">
        <f t="shared" si="11"/>
        <v>0</v>
      </c>
      <c r="S52" s="76">
        <f t="shared" si="11"/>
        <v>1628862</v>
      </c>
      <c r="T52" s="67">
        <f>IFERROR(O52/P52-1,"n/a")</f>
        <v>0.85247774414835753</v>
      </c>
      <c r="U52" s="118">
        <f>IFERROR(O52/Q52-1,"n/a")</f>
        <v>64.697175474854831</v>
      </c>
      <c r="V52" s="118" t="str">
        <f>IFERROR(O52/R52-1,"n/a")</f>
        <v>n/a</v>
      </c>
      <c r="W52" s="119">
        <f>IFERROR(O52/S52-1,"n/a")</f>
        <v>0.22947616188480047</v>
      </c>
      <c r="X52" s="47">
        <f t="shared" si="12"/>
        <v>9237323</v>
      </c>
      <c r="Y52" s="47">
        <f t="shared" si="12"/>
        <v>2410085</v>
      </c>
      <c r="Z52" s="47">
        <f t="shared" si="12"/>
        <v>1324261</v>
      </c>
      <c r="AA52" s="81">
        <f>AA38+AA41+AA44+AA47+AA50</f>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zoomScaleNormal="100"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5" width="11" bestFit="1" customWidth="1"/>
    <col min="16"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6.2">
      <c r="A4" s="9"/>
      <c r="B4" s="11" t="s">
        <v>7</v>
      </c>
      <c r="C4" s="26"/>
      <c r="D4" s="24"/>
      <c r="E4" s="58" t="s">
        <v>113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58" t="s">
        <v>45</v>
      </c>
      <c r="G9" s="158"/>
      <c r="H9" s="158"/>
      <c r="I9" s="158"/>
      <c r="J9" s="158"/>
      <c r="K9" s="158"/>
      <c r="L9" s="158"/>
      <c r="M9" s="158"/>
      <c r="N9" s="159"/>
      <c r="O9" s="157" t="s">
        <v>46</v>
      </c>
      <c r="P9" s="158"/>
      <c r="Q9" s="158"/>
      <c r="R9" s="158"/>
      <c r="S9" s="158"/>
      <c r="T9" s="158"/>
      <c r="U9" s="158"/>
      <c r="V9" s="158"/>
      <c r="W9" s="159"/>
      <c r="X9" s="157" t="s">
        <v>57</v>
      </c>
      <c r="Y9" s="158"/>
      <c r="Z9" s="158"/>
      <c r="AA9" s="160"/>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ht="14.4">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46</v>
      </c>
      <c r="G16" s="71">
        <v>56</v>
      </c>
      <c r="H16" s="71">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ht="14.4">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ht="14.4">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f>152+9</f>
        <v>161</v>
      </c>
      <c r="G22" s="71">
        <v>100</v>
      </c>
      <c r="H22" s="71">
        <v>0</v>
      </c>
      <c r="I22" s="71">
        <v>0</v>
      </c>
      <c r="J22" s="71">
        <v>90</v>
      </c>
      <c r="K22" s="64">
        <f>IFERROR(F22/G22-1,"n/a")</f>
        <v>0.6100000000000001</v>
      </c>
      <c r="L22" s="64" t="str">
        <f t="shared" si="0"/>
        <v>n/a</v>
      </c>
      <c r="M22" s="64" t="str">
        <f>IFERROR(F22/I22-1,"n/a")</f>
        <v>n/a</v>
      </c>
      <c r="N22" s="60">
        <f t="shared" si="1"/>
        <v>0.78888888888888897</v>
      </c>
      <c r="O22" s="68">
        <f>'Mar-23'!O22+'Apr-23'!F22</f>
        <v>448</v>
      </c>
      <c r="P22" s="68">
        <f>'Mar-23'!P22+'Apr-23'!G22</f>
        <v>153</v>
      </c>
      <c r="Q22" s="68">
        <f>'Mar-23'!Q22+'Apr-23'!H22</f>
        <v>0</v>
      </c>
      <c r="R22" s="68">
        <f>'Mar-23'!R22+'Apr-23'!I22</f>
        <v>205</v>
      </c>
      <c r="S22" s="68">
        <f>'Mar-23'!S22+'Apr-23'!J22</f>
        <v>413</v>
      </c>
      <c r="T22" s="64">
        <f>IFERROR(O22/P22-1,"n/a")</f>
        <v>1.9281045751633985</v>
      </c>
      <c r="U22" s="64" t="str">
        <f>IFERROR(O22/Q22-1,"n/a")</f>
        <v>n/a</v>
      </c>
      <c r="V22" s="64">
        <f>IFERROR(O22/R22-1,"n/a")</f>
        <v>1.1853658536585368</v>
      </c>
      <c r="W22" s="60">
        <f>IFERROR(O22/S22-1,"n/a")</f>
        <v>8.4745762711864403E-2</v>
      </c>
      <c r="X22" s="68">
        <v>895</v>
      </c>
      <c r="Y22" s="68">
        <v>283</v>
      </c>
      <c r="Z22" s="70">
        <v>43</v>
      </c>
      <c r="AA22" s="78">
        <v>827</v>
      </c>
      <c r="AB22" s="9"/>
      <c r="AC22" s="9"/>
    </row>
    <row r="23" spans="1:29" ht="14.4">
      <c r="A23" s="9"/>
      <c r="B23" s="12"/>
      <c r="C23" s="33"/>
      <c r="D23" s="26" t="s">
        <v>11</v>
      </c>
      <c r="E23" s="32"/>
      <c r="F23" s="73">
        <v>332905</v>
      </c>
      <c r="G23" s="71">
        <v>115809</v>
      </c>
      <c r="H23" s="71">
        <v>0</v>
      </c>
      <c r="I23" s="71">
        <v>0</v>
      </c>
      <c r="J23" s="71">
        <v>212740</v>
      </c>
      <c r="K23" s="64">
        <f>IFERROR(F23/G23-1,"n/a")</f>
        <v>1.8746038736194941</v>
      </c>
      <c r="L23" s="64" t="str">
        <f t="shared" si="0"/>
        <v>n/a</v>
      </c>
      <c r="M23" s="64" t="str">
        <f>IFERROR(F23/I23-1,"n/a")</f>
        <v>n/a</v>
      </c>
      <c r="N23" s="60">
        <f t="shared" si="1"/>
        <v>0.56484441101814431</v>
      </c>
      <c r="O23" s="68">
        <f>'Mar-23'!O23+'Apr-23'!F23</f>
        <v>1169179</v>
      </c>
      <c r="P23" s="68">
        <f>'Mar-23'!P23+'Apr-23'!G23</f>
        <v>184263</v>
      </c>
      <c r="Q23" s="68">
        <f>'Mar-23'!Q23+'Apr-23'!H23</f>
        <v>0</v>
      </c>
      <c r="R23" s="68">
        <f>'Mar-23'!R23+'Apr-23'!I23</f>
        <v>545974</v>
      </c>
      <c r="S23" s="68">
        <f>'Mar-23'!S23+'Apr-23'!J23</f>
        <v>1132555</v>
      </c>
      <c r="T23" s="64">
        <f>IFERROR(O23/P23-1,"n/a")</f>
        <v>5.3451642489268059</v>
      </c>
      <c r="U23" s="64" t="str">
        <f>IFERROR(O23/Q23-1,"n/a")</f>
        <v>n/a</v>
      </c>
      <c r="V23" s="64">
        <f>IFERROR(O23/R23-1,"n/a")</f>
        <v>1.1414554539227142</v>
      </c>
      <c r="W23" s="60">
        <f>IFERROR(O23/S23-1,"n/a")</f>
        <v>3.2337502372953297E-2</v>
      </c>
      <c r="X23" s="68">
        <v>2165161</v>
      </c>
      <c r="Y23" s="68">
        <v>465109</v>
      </c>
      <c r="Z23" s="70">
        <v>140552</v>
      </c>
      <c r="AA23" s="78">
        <v>2552942</v>
      </c>
      <c r="AB23" s="9"/>
      <c r="AC23" s="9"/>
    </row>
    <row r="24" spans="1:29"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68">
        <v>0</v>
      </c>
      <c r="AA25" s="78">
        <v>16</v>
      </c>
      <c r="AB25" s="9"/>
      <c r="AC25" s="9"/>
    </row>
    <row r="26" spans="1:29" ht="14.4">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68">
        <v>0</v>
      </c>
      <c r="AA26" s="78">
        <v>20248</v>
      </c>
      <c r="AB26" s="9"/>
      <c r="AC26" s="9"/>
    </row>
    <row r="27" spans="1:29" thickBot="1">
      <c r="A27" s="9"/>
      <c r="B27" s="12"/>
      <c r="C27" s="35" t="s">
        <v>12</v>
      </c>
      <c r="D27" s="36"/>
      <c r="E27" s="37"/>
      <c r="F27" s="75">
        <f t="shared" ref="F27:J28" si="2">F13+F16+F19+F22+F25</f>
        <v>384</v>
      </c>
      <c r="G27" s="75">
        <f t="shared" si="2"/>
        <v>328</v>
      </c>
      <c r="H27" s="75">
        <f t="shared" si="2"/>
        <v>7</v>
      </c>
      <c r="I27" s="75">
        <f t="shared" si="2"/>
        <v>42</v>
      </c>
      <c r="J27" s="75">
        <f t="shared" si="2"/>
        <v>292</v>
      </c>
      <c r="K27" s="66">
        <f>IFERROR(F27/G27-1,"n/a")</f>
        <v>0.1707317073170731</v>
      </c>
      <c r="L27" s="66">
        <f t="shared" si="0"/>
        <v>53.857142857142854</v>
      </c>
      <c r="M27" s="66">
        <f>IFERROR(F27/I27-1,"n/a")</f>
        <v>8.1428571428571423</v>
      </c>
      <c r="N27" s="62">
        <f t="shared" si="1"/>
        <v>0.31506849315068486</v>
      </c>
      <c r="O27" s="75">
        <f t="shared" ref="O27:S28" si="3">O13+O16+O19+O22+O25</f>
        <v>1251</v>
      </c>
      <c r="P27" s="75">
        <f t="shared" si="3"/>
        <v>959</v>
      </c>
      <c r="Q27" s="75">
        <f t="shared" si="3"/>
        <v>19</v>
      </c>
      <c r="R27" s="75">
        <f t="shared" si="3"/>
        <v>769</v>
      </c>
      <c r="S27" s="75">
        <f t="shared" si="3"/>
        <v>1160</v>
      </c>
      <c r="T27" s="66">
        <f>IFERROR(O27/P27-1,"n/a")</f>
        <v>0.30448383733055273</v>
      </c>
      <c r="U27" s="66">
        <f>IFERROR(O27/Q27-1,"n/a")</f>
        <v>64.84210526315789</v>
      </c>
      <c r="V27" s="66">
        <f>IFERROR(O27/R27-1,"n/a")</f>
        <v>0.62678803641092329</v>
      </c>
      <c r="W27" s="62">
        <f>IFERROR(O27/S27-1,"n/a")</f>
        <v>7.8448275862069039E-2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958564</v>
      </c>
      <c r="G28" s="76">
        <f t="shared" si="2"/>
        <v>507465</v>
      </c>
      <c r="H28" s="76">
        <f t="shared" si="2"/>
        <v>6002</v>
      </c>
      <c r="I28" s="76">
        <f t="shared" si="2"/>
        <v>0</v>
      </c>
      <c r="J28" s="76">
        <f t="shared" si="2"/>
        <v>791238</v>
      </c>
      <c r="K28" s="67">
        <f>IFERROR(F28/G28-1,"n/a")</f>
        <v>0.88892632989467257</v>
      </c>
      <c r="L28" s="67">
        <f t="shared" si="0"/>
        <v>158.70743085638119</v>
      </c>
      <c r="M28" s="67" t="str">
        <f>IFERROR(F28/I28-1,"n/a")</f>
        <v>n/a</v>
      </c>
      <c r="N28" s="63">
        <f t="shared" si="1"/>
        <v>0.21147366531941092</v>
      </c>
      <c r="O28" s="76">
        <f t="shared" si="3"/>
        <v>3436923</v>
      </c>
      <c r="P28" s="76">
        <f t="shared" si="3"/>
        <v>1375170</v>
      </c>
      <c r="Q28" s="76">
        <f t="shared" si="3"/>
        <v>16105</v>
      </c>
      <c r="R28" s="76">
        <f t="shared" si="3"/>
        <v>1681724</v>
      </c>
      <c r="S28" s="76">
        <f t="shared" si="3"/>
        <v>3249015</v>
      </c>
      <c r="T28" s="67">
        <f>IFERROR(O28/P28-1,"n/a")</f>
        <v>1.499271362813325</v>
      </c>
      <c r="U28" s="67">
        <f>IFERROR(O28/Q28-1,"n/a")</f>
        <v>212.40720273207077</v>
      </c>
      <c r="V28" s="67">
        <f>IFERROR(O28/R28-1,"n/a")</f>
        <v>1.0436902844937697</v>
      </c>
      <c r="W28" s="63">
        <f>IFERROR(O28/S28-1,"n/a")</f>
        <v>5.7835374721261656E-2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41"/>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58" t="str">
        <f>F9</f>
        <v>April</v>
      </c>
      <c r="G33" s="158"/>
      <c r="H33" s="158"/>
      <c r="I33" s="158"/>
      <c r="J33" s="158"/>
      <c r="K33" s="158"/>
      <c r="L33" s="158"/>
      <c r="M33" s="158"/>
      <c r="N33" s="159"/>
      <c r="O33" s="161" t="s">
        <v>114</v>
      </c>
      <c r="P33" s="162"/>
      <c r="Q33" s="162"/>
      <c r="R33" s="162"/>
      <c r="S33" s="162"/>
      <c r="T33" s="162"/>
      <c r="U33" s="162"/>
      <c r="V33" s="162"/>
      <c r="W33" s="163"/>
      <c r="X33" s="157" t="s">
        <v>58</v>
      </c>
      <c r="Y33" s="158"/>
      <c r="Z33" s="158"/>
      <c r="AA33" s="160"/>
    </row>
    <row r="34" spans="1:29" ht="14.4">
      <c r="A34" s="9"/>
      <c r="B34" s="9"/>
      <c r="C34" s="29"/>
      <c r="D34" s="30"/>
      <c r="E34" s="30"/>
      <c r="F34" s="152"/>
      <c r="G34" s="153"/>
      <c r="H34" s="153"/>
      <c r="I34" s="153"/>
      <c r="J34" s="153"/>
      <c r="K34" s="153"/>
      <c r="L34" s="153"/>
      <c r="M34" s="153"/>
      <c r="N34" s="154"/>
      <c r="O34" s="152"/>
      <c r="P34" s="153"/>
      <c r="Q34" s="153"/>
      <c r="R34" s="153"/>
      <c r="S34" s="153"/>
      <c r="T34" s="153"/>
      <c r="U34" s="153"/>
      <c r="V34" s="153"/>
      <c r="W34" s="154"/>
      <c r="X34" s="152"/>
      <c r="Y34" s="153"/>
      <c r="Z34" s="153"/>
      <c r="AA34" s="154"/>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0">
        <f>IFERROR(O37/P37-1,"n/a")</f>
        <v>-5.1470588235294157E-2</v>
      </c>
      <c r="U37" s="120" t="str">
        <f>IFERROR(O37/Q37-1,"n/a")</f>
        <v>n/a</v>
      </c>
      <c r="V37" s="120">
        <f>IFERROR(O37/R37-1,"n/a")</f>
        <v>2.0714285714285716</v>
      </c>
      <c r="W37" s="121">
        <f>IFERROR(O37/S37-1,"n/a")</f>
        <v>0</v>
      </c>
      <c r="X37" s="89">
        <v>1486</v>
      </c>
      <c r="Y37" s="89">
        <v>1052</v>
      </c>
      <c r="Z37" s="70">
        <v>551</v>
      </c>
      <c r="AA37" s="78">
        <v>1584</v>
      </c>
      <c r="AC37" s="9"/>
    </row>
    <row r="38" spans="1:29" ht="14.4">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0">
        <f>IFERROR(O38/P38-1,"n/a")</f>
        <v>0.51030598949588302</v>
      </c>
      <c r="U38" s="120" t="str">
        <f>IFERROR(O38/Q38-1,"n/a")</f>
        <v>n/a</v>
      </c>
      <c r="V38" s="120" t="str">
        <f>IFERROR(O38/R38-1,"n/a")</f>
        <v>n/a</v>
      </c>
      <c r="W38" s="121">
        <f>IFERROR(O38/S38-1,"n/a")</f>
        <v>0.14136964052329049</v>
      </c>
      <c r="X38" s="89">
        <v>4370939</v>
      </c>
      <c r="Y38" s="89">
        <v>1527970</v>
      </c>
      <c r="Z38" s="84">
        <v>1092884</v>
      </c>
      <c r="AA38" s="78">
        <v>4234259</v>
      </c>
      <c r="AC38" s="9"/>
    </row>
    <row r="39" spans="1:29" ht="14.4">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0">
        <f>IFERROR(O40/P40-1,"n/a")</f>
        <v>-0.1785714285714286</v>
      </c>
      <c r="U40" s="120">
        <f>IFERROR(O40/Q40-1,"n/a")</f>
        <v>8.1999999999999993</v>
      </c>
      <c r="V40" s="120" t="str">
        <f>IFERROR(O40/R40-1,"n/a")</f>
        <v>n/a</v>
      </c>
      <c r="W40" s="121">
        <f>IFERROR(O40/S40-1,"n/a")</f>
        <v>-9.8039215686274495E-2</v>
      </c>
      <c r="X40" s="89">
        <v>563</v>
      </c>
      <c r="Y40" s="89">
        <v>226</v>
      </c>
      <c r="Z40" s="70">
        <v>66</v>
      </c>
      <c r="AA40" s="78">
        <v>573</v>
      </c>
      <c r="AC40" s="9"/>
    </row>
    <row r="41" spans="1:29" ht="14.4">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0">
        <f>IFERROR(O41/P41-1,"n/a")</f>
        <v>0.7782563321019762</v>
      </c>
      <c r="U41" s="120">
        <f>IFERROR(O41/Q41-1,"n/a")</f>
        <v>16.885371542819062</v>
      </c>
      <c r="V41" s="120" t="str">
        <f>IFERROR(O41/R41-1,"n/a")</f>
        <v>n/a</v>
      </c>
      <c r="W41" s="121">
        <f>IFERROR(O41/S41-1,"n/a")</f>
        <v>-0.27138212596127087</v>
      </c>
      <c r="X41" s="89">
        <v>1012510</v>
      </c>
      <c r="Y41" s="89">
        <v>327926</v>
      </c>
      <c r="Z41" s="84">
        <v>80778</v>
      </c>
      <c r="AA41" s="78">
        <v>1361671</v>
      </c>
      <c r="AC41" s="9"/>
    </row>
    <row r="42" spans="1:29" ht="14.4">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0">
        <f>IFERROR(O43/P43-1,"n/a")</f>
        <v>0.34285714285714275</v>
      </c>
      <c r="U43" s="120">
        <f>IFERROR(O43/Q43-1,"n/a")</f>
        <v>22.5</v>
      </c>
      <c r="V43" s="120" t="str">
        <f>IFERROR(O43/R43-1,"n/a")</f>
        <v>n/a</v>
      </c>
      <c r="W43" s="121">
        <f>IFERROR(O43/S43-1,"n/a")</f>
        <v>1.2380952380952381</v>
      </c>
      <c r="X43" s="89">
        <v>669</v>
      </c>
      <c r="Y43" s="89">
        <v>59</v>
      </c>
      <c r="Z43" s="70">
        <v>9</v>
      </c>
      <c r="AA43" s="78">
        <v>287</v>
      </c>
      <c r="AC43" s="9"/>
    </row>
    <row r="44" spans="1:29" ht="14.4">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0">
        <f>IFERROR(O44/P44-1,"n/a")</f>
        <v>1.0353020628683693</v>
      </c>
      <c r="U44" s="120" t="str">
        <f>IFERROR(O44/Q44-1,"n/a")</f>
        <v>n/a</v>
      </c>
      <c r="V44" s="120" t="str">
        <f>IFERROR(O44/R44-1,"n/a")</f>
        <v>n/a</v>
      </c>
      <c r="W44" s="121">
        <f>IFERROR(O44/S44-1,"n/a")</f>
        <v>0.83850483875440207</v>
      </c>
      <c r="X44" s="82">
        <f>709768+195488</f>
        <v>905256</v>
      </c>
      <c r="Y44" s="82">
        <v>20626</v>
      </c>
      <c r="Z44" s="84">
        <v>10047</v>
      </c>
      <c r="AA44" s="78">
        <v>581199</v>
      </c>
      <c r="AC44" s="9"/>
    </row>
    <row r="45" spans="1:29" ht="14.4">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11">F22</f>
        <v>161</v>
      </c>
      <c r="G46" s="74">
        <f t="shared" si="11"/>
        <v>100</v>
      </c>
      <c r="H46" s="74">
        <f t="shared" si="11"/>
        <v>0</v>
      </c>
      <c r="I46" s="74">
        <f t="shared" si="11"/>
        <v>0</v>
      </c>
      <c r="J46" s="74">
        <f t="shared" si="11"/>
        <v>90</v>
      </c>
      <c r="K46" s="64">
        <f>IFERROR(F46/G46-1,"n/a")</f>
        <v>0.6100000000000001</v>
      </c>
      <c r="L46" s="64" t="str">
        <f>IFERROR(F46/H46-1,"n/a")</f>
        <v>n/a</v>
      </c>
      <c r="M46" s="64" t="str">
        <f>IFERROR(F46/I46-1,"n/a")</f>
        <v>n/a</v>
      </c>
      <c r="N46" s="60">
        <f>IFERROR(F46/J46-1,"n/a")</f>
        <v>0.78888888888888897</v>
      </c>
      <c r="O46" s="74">
        <f t="shared" ref="O46:S47" si="12">F46</f>
        <v>161</v>
      </c>
      <c r="P46" s="74">
        <f t="shared" si="12"/>
        <v>100</v>
      </c>
      <c r="Q46" s="74">
        <f t="shared" si="12"/>
        <v>0</v>
      </c>
      <c r="R46" s="74">
        <f t="shared" si="12"/>
        <v>0</v>
      </c>
      <c r="S46" s="74">
        <f t="shared" si="12"/>
        <v>90</v>
      </c>
      <c r="T46" s="120">
        <f>IFERROR(O46/P46-1,"n/a")</f>
        <v>0.6100000000000001</v>
      </c>
      <c r="U46" s="120" t="str">
        <f>IFERROR(O46/Q46-1,"n/a")</f>
        <v>n/a</v>
      </c>
      <c r="V46" s="120" t="str">
        <f>IFERROR(O46/R46-1,"n/a")</f>
        <v>n/a</v>
      </c>
      <c r="W46" s="121">
        <f>IFERROR(O46/S46-1,"n/a")</f>
        <v>0.78888888888888897</v>
      </c>
      <c r="X46" s="89">
        <v>1129</v>
      </c>
      <c r="Y46" s="89">
        <v>336</v>
      </c>
      <c r="Z46" s="84">
        <v>43</v>
      </c>
      <c r="AA46" s="78">
        <v>781</v>
      </c>
      <c r="AC46" s="9"/>
    </row>
    <row r="47" spans="1:29" ht="14.4">
      <c r="A47" s="9"/>
      <c r="B47" s="9"/>
      <c r="C47" s="33"/>
      <c r="D47" s="26" t="s">
        <v>11</v>
      </c>
      <c r="E47" s="32"/>
      <c r="F47" s="74">
        <f t="shared" si="11"/>
        <v>332905</v>
      </c>
      <c r="G47" s="74">
        <f t="shared" si="11"/>
        <v>115809</v>
      </c>
      <c r="H47" s="74">
        <f t="shared" si="11"/>
        <v>0</v>
      </c>
      <c r="I47" s="74">
        <f t="shared" si="11"/>
        <v>0</v>
      </c>
      <c r="J47" s="74">
        <f t="shared" si="11"/>
        <v>212740</v>
      </c>
      <c r="K47" s="64">
        <f>IFERROR(F47/G47-1,"n/a")</f>
        <v>1.8746038736194941</v>
      </c>
      <c r="L47" s="64" t="str">
        <f>IFERROR(F47/H47-1,"n/a")</f>
        <v>n/a</v>
      </c>
      <c r="M47" s="64" t="str">
        <f>IFERROR(F47/I47-1,"n/a")</f>
        <v>n/a</v>
      </c>
      <c r="N47" s="60">
        <f>IFERROR(F47/J47-1,"n/a")</f>
        <v>0.56484441101814431</v>
      </c>
      <c r="O47" s="74">
        <f t="shared" si="12"/>
        <v>332905</v>
      </c>
      <c r="P47" s="74">
        <f t="shared" si="12"/>
        <v>115809</v>
      </c>
      <c r="Q47" s="74">
        <f t="shared" si="12"/>
        <v>0</v>
      </c>
      <c r="R47" s="74">
        <f t="shared" si="12"/>
        <v>0</v>
      </c>
      <c r="S47" s="74">
        <f t="shared" si="12"/>
        <v>212740</v>
      </c>
      <c r="T47" s="120">
        <f>IFERROR(O47/P47-1,"n/a")</f>
        <v>1.8746038736194941</v>
      </c>
      <c r="U47" s="120" t="str">
        <f>IFERROR(O47/Q47-1,"n/a")</f>
        <v>n/a</v>
      </c>
      <c r="V47" s="120" t="str">
        <f>IFERROR(O47/R47-1,"n/a")</f>
        <v>n/a</v>
      </c>
      <c r="W47" s="121">
        <f>IFERROR(O47/S47-1,"n/a")</f>
        <v>0.56484441101814431</v>
      </c>
      <c r="X47" s="82">
        <v>2932981</v>
      </c>
      <c r="Y47" s="82">
        <v>533563</v>
      </c>
      <c r="Z47" s="84">
        <v>140552</v>
      </c>
      <c r="AA47" s="78">
        <v>2441594</v>
      </c>
      <c r="AC47" s="9"/>
    </row>
    <row r="48" spans="1:29" ht="14.4">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0">
        <f>IFERROR(O49/P49-1,"n/a")</f>
        <v>0</v>
      </c>
      <c r="U49" s="120" t="str">
        <f>IFERROR(O49/Q49-1,"n/a")</f>
        <v>n/a</v>
      </c>
      <c r="V49" s="120" t="str">
        <f>IFERROR(O49/R49-1,"n/a")</f>
        <v>n/a</v>
      </c>
      <c r="W49" s="121">
        <f>IFERROR(O49/S49-1,"n/a")</f>
        <v>0</v>
      </c>
      <c r="X49" s="89">
        <v>9</v>
      </c>
      <c r="Y49" s="68">
        <v>0</v>
      </c>
      <c r="Z49" s="68">
        <v>0</v>
      </c>
      <c r="AA49" s="78">
        <v>16</v>
      </c>
      <c r="AC49" s="9"/>
    </row>
    <row r="50" spans="3:29" ht="14.4">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0">
        <f>IFERROR(O50/P50-1,"n/a")</f>
        <v>1.441081081081081</v>
      </c>
      <c r="U50" s="120" t="str">
        <f>IFERROR(O50/Q50-1,"n/a")</f>
        <v>n/a</v>
      </c>
      <c r="V50" s="120" t="str">
        <f>IFERROR(O50/R50-1,"n/a")</f>
        <v>n/a</v>
      </c>
      <c r="W50" s="121">
        <f>IFERROR(O50/S50-1,"n/a")</f>
        <v>1.1322001888574125</v>
      </c>
      <c r="X50" s="82">
        <v>15637</v>
      </c>
      <c r="Y50" s="68">
        <v>0</v>
      </c>
      <c r="Z50" s="68">
        <v>0</v>
      </c>
      <c r="AA50" s="78">
        <v>20248</v>
      </c>
      <c r="AC50" s="9"/>
    </row>
    <row r="51" spans="3:29" thickBot="1">
      <c r="C51" s="35" t="s">
        <v>12</v>
      </c>
      <c r="D51" s="36"/>
      <c r="E51" s="37"/>
      <c r="F51" s="75">
        <f>F37+F40+F43+F46+F49</f>
        <v>384</v>
      </c>
      <c r="G51" s="75">
        <f t="shared" ref="G51:J52" si="15">G37+G40+G43+G46+G49</f>
        <v>328</v>
      </c>
      <c r="H51" s="75">
        <f t="shared" si="15"/>
        <v>7</v>
      </c>
      <c r="I51" s="75">
        <f t="shared" si="15"/>
        <v>42</v>
      </c>
      <c r="J51" s="75">
        <f t="shared" si="15"/>
        <v>292</v>
      </c>
      <c r="K51" s="66">
        <f>IFERROR(F51/G51-1,"n/a")</f>
        <v>0.1707317073170731</v>
      </c>
      <c r="L51" s="66">
        <f>IFERROR(F51/H51-1,"n/a")</f>
        <v>53.857142857142854</v>
      </c>
      <c r="M51" s="66">
        <f>IFERROR(F51/I51-1,"n/a")</f>
        <v>8.1428571428571423</v>
      </c>
      <c r="N51" s="62">
        <f>IFERROR(F51/J51-1,"n/a")</f>
        <v>0.31506849315068486</v>
      </c>
      <c r="O51" s="75">
        <f>O37+O40+O43+O46+O49</f>
        <v>384</v>
      </c>
      <c r="P51" s="75">
        <f t="shared" ref="P51:S52" si="16">P37+P40+P43+P46+P49</f>
        <v>328</v>
      </c>
      <c r="Q51" s="75">
        <f t="shared" si="16"/>
        <v>7</v>
      </c>
      <c r="R51" s="75">
        <f t="shared" si="16"/>
        <v>42</v>
      </c>
      <c r="S51" s="75">
        <f t="shared" si="16"/>
        <v>292</v>
      </c>
      <c r="T51" s="66">
        <f>IFERROR(O51/P51-1,"n/a")</f>
        <v>0.1707317073170731</v>
      </c>
      <c r="U51" s="66">
        <f>IFERROR(O51/Q51-1,"n/a")</f>
        <v>53.857142857142854</v>
      </c>
      <c r="V51" s="66">
        <f>IFERROR(O51/R51-1,"n/a")</f>
        <v>8.1428571428571423</v>
      </c>
      <c r="W51" s="62">
        <f>IFERROR(O51/S51-1,"n/a")</f>
        <v>0.31506849315068486</v>
      </c>
      <c r="X51" s="46">
        <f t="shared" ref="X51:AA52" si="17">X37+X40+X43+X46+X49</f>
        <v>3856</v>
      </c>
      <c r="Y51" s="46">
        <f t="shared" si="17"/>
        <v>1673</v>
      </c>
      <c r="Z51" s="46">
        <f t="shared" si="17"/>
        <v>669</v>
      </c>
      <c r="AA51" s="80">
        <f t="shared" si="17"/>
        <v>3241</v>
      </c>
      <c r="AC51" s="9"/>
    </row>
    <row r="52" spans="3:29" ht="15.6" thickTop="1" thickBot="1">
      <c r="C52" s="38" t="s">
        <v>13</v>
      </c>
      <c r="D52" s="39"/>
      <c r="E52" s="40"/>
      <c r="F52" s="76">
        <f>F38+F41+F44+F47+F50</f>
        <v>958564</v>
      </c>
      <c r="G52" s="76">
        <f t="shared" si="15"/>
        <v>507465</v>
      </c>
      <c r="H52" s="76">
        <f t="shared" si="15"/>
        <v>6002</v>
      </c>
      <c r="I52" s="76">
        <f t="shared" si="15"/>
        <v>0</v>
      </c>
      <c r="J52" s="76">
        <f t="shared" si="15"/>
        <v>791238</v>
      </c>
      <c r="K52" s="67">
        <f>IFERROR(F52/G52-1,"n/a")</f>
        <v>0.88892632989467257</v>
      </c>
      <c r="L52" s="67">
        <f>IFERROR(F52/H52-1,"n/a")</f>
        <v>158.70743085638119</v>
      </c>
      <c r="M52" s="67" t="str">
        <f>IFERROR(F52/I52-1,"n/a")</f>
        <v>n/a</v>
      </c>
      <c r="N52" s="63">
        <f>IFERROR(F52/J52-1,"n/a")</f>
        <v>0.21147366531941092</v>
      </c>
      <c r="O52" s="76">
        <f>O38+O41+O44+O47+O50</f>
        <v>958564</v>
      </c>
      <c r="P52" s="76">
        <f t="shared" si="16"/>
        <v>507465</v>
      </c>
      <c r="Q52" s="76">
        <f t="shared" si="16"/>
        <v>6002</v>
      </c>
      <c r="R52" s="76">
        <f t="shared" si="16"/>
        <v>0</v>
      </c>
      <c r="S52" s="76">
        <f t="shared" si="16"/>
        <v>791238</v>
      </c>
      <c r="T52" s="67">
        <f>IFERROR(O52/P52-1,"n/a")</f>
        <v>0.88892632989467257</v>
      </c>
      <c r="U52" s="118">
        <f>IFERROR(O52/Q52-1,"n/a")</f>
        <v>158.70743085638119</v>
      </c>
      <c r="V52" s="118" t="str">
        <f>IFERROR(O52/R52-1,"n/a")</f>
        <v>n/a</v>
      </c>
      <c r="W52" s="119">
        <f>IFERROR(O52/S52-1,"n/a")</f>
        <v>0.21147366531941092</v>
      </c>
      <c r="X52" s="47">
        <f t="shared" si="17"/>
        <v>9237323</v>
      </c>
      <c r="Y52" s="47">
        <f t="shared" si="17"/>
        <v>2410085</v>
      </c>
      <c r="Z52" s="47">
        <f t="shared" si="17"/>
        <v>1324261</v>
      </c>
      <c r="AA52" s="81">
        <f t="shared" si="17"/>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6.2">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8">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6.2">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8">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19" zoomScaleNormal="100" workbookViewId="0">
      <selection activeCell="G22" sqref="G22"/>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181</v>
      </c>
      <c r="G13" s="71">
        <v>204</v>
      </c>
      <c r="H13" s="71">
        <v>0</v>
      </c>
      <c r="I13" s="71">
        <v>147</v>
      </c>
      <c r="J13" s="71">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ht="14.4">
      <c r="A14" s="9"/>
      <c r="B14" s="12"/>
      <c r="C14" s="33"/>
      <c r="D14" s="26" t="s">
        <v>11</v>
      </c>
      <c r="E14" s="32"/>
      <c r="F14" s="73">
        <v>565574</v>
      </c>
      <c r="G14" s="71">
        <v>344501</v>
      </c>
      <c r="H14" s="71">
        <v>0</v>
      </c>
      <c r="I14" s="71">
        <v>196286</v>
      </c>
      <c r="J14" s="71">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16</v>
      </c>
      <c r="G16" s="71">
        <v>26</v>
      </c>
      <c r="H16" s="71">
        <v>5</v>
      </c>
      <c r="I16" s="71">
        <v>1</v>
      </c>
      <c r="J16" s="71">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ht="14.4">
      <c r="A17" s="9"/>
      <c r="B17" s="12"/>
      <c r="C17" s="33"/>
      <c r="D17" s="26" t="s">
        <v>11</v>
      </c>
      <c r="E17" s="32"/>
      <c r="F17" s="74">
        <v>43135</v>
      </c>
      <c r="G17" s="71">
        <v>28377</v>
      </c>
      <c r="H17" s="71">
        <v>4146</v>
      </c>
      <c r="I17" s="71">
        <v>565</v>
      </c>
      <c r="J17" s="71">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17</v>
      </c>
      <c r="G19" s="71">
        <v>6</v>
      </c>
      <c r="H19" s="71">
        <v>0</v>
      </c>
      <c r="I19" s="71">
        <v>2</v>
      </c>
      <c r="J19" s="71">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ht="14.4">
      <c r="A20" s="9"/>
      <c r="B20" s="12"/>
      <c r="C20" s="33"/>
      <c r="D20" s="26" t="s">
        <v>11</v>
      </c>
      <c r="E20" s="32"/>
      <c r="F20" s="73">
        <v>14734</v>
      </c>
      <c r="G20" s="71">
        <v>595</v>
      </c>
      <c r="H20" s="71">
        <v>0</v>
      </c>
      <c r="I20" s="71">
        <v>887</v>
      </c>
      <c r="J20" s="71">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108</v>
      </c>
      <c r="G22" s="71">
        <v>24</v>
      </c>
      <c r="H22" s="71">
        <v>0</v>
      </c>
      <c r="I22" s="71">
        <v>10</v>
      </c>
      <c r="J22" s="71">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43</v>
      </c>
      <c r="AA22" s="78">
        <v>827</v>
      </c>
      <c r="AB22" s="9"/>
    </row>
    <row r="23" spans="1:28" ht="14.4">
      <c r="A23" s="9"/>
      <c r="B23" s="12"/>
      <c r="C23" s="33"/>
      <c r="D23" s="26" t="s">
        <v>11</v>
      </c>
      <c r="E23" s="32"/>
      <c r="F23" s="73">
        <v>297870</v>
      </c>
      <c r="G23" s="71">
        <v>32594</v>
      </c>
      <c r="H23" s="71">
        <v>0</v>
      </c>
      <c r="I23" s="71">
        <v>28535</v>
      </c>
      <c r="J23" s="71">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140552</v>
      </c>
      <c r="AA23" s="78">
        <v>2552942</v>
      </c>
      <c r="AB23" s="9"/>
    </row>
    <row r="24" spans="1:28"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ht="14.4">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657</v>
      </c>
      <c r="AA27" s="80">
        <f t="shared" si="4"/>
        <v>3310</v>
      </c>
      <c r="AB27" s="9"/>
    </row>
    <row r="28" spans="1:28" ht="15.6"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1314158</v>
      </c>
      <c r="AA28" s="81">
        <f t="shared" si="4"/>
        <v>9152531</v>
      </c>
      <c r="AB28" s="9"/>
    </row>
    <row r="29" spans="1:28"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ht="14.4">
      <c r="A33" s="9"/>
      <c r="B33" s="9"/>
      <c r="C33" s="27" t="s">
        <v>7</v>
      </c>
      <c r="D33" s="28"/>
      <c r="E33" s="28"/>
      <c r="F33" s="158" t="str">
        <f>F9</f>
        <v>March</v>
      </c>
      <c r="G33" s="158"/>
      <c r="H33" s="158"/>
      <c r="I33" s="158"/>
      <c r="J33" s="158"/>
      <c r="K33" s="158"/>
      <c r="L33" s="158"/>
      <c r="M33" s="158"/>
      <c r="N33" s="159"/>
      <c r="O33" s="157" t="s">
        <v>107</v>
      </c>
      <c r="P33" s="158"/>
      <c r="Q33" s="158"/>
      <c r="R33" s="158"/>
      <c r="S33" s="158"/>
      <c r="T33" s="158"/>
      <c r="U33" s="158"/>
      <c r="V33" s="158"/>
      <c r="W33" s="159"/>
      <c r="X33" s="157" t="s">
        <v>58</v>
      </c>
      <c r="Y33" s="158"/>
      <c r="Z33" s="158"/>
      <c r="AA33" s="160"/>
      <c r="AB33" s="9"/>
    </row>
    <row r="34" spans="1:28" ht="14.4">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c r="P35" s="53" t="s">
        <v>53</v>
      </c>
      <c r="Q35" s="52" t="s">
        <v>54</v>
      </c>
      <c r="R35" s="52" t="s">
        <v>59</v>
      </c>
      <c r="S35" s="52" t="s">
        <v>64</v>
      </c>
      <c r="T35" s="52"/>
      <c r="U35" s="53" t="s">
        <v>66</v>
      </c>
      <c r="V35" s="53" t="s">
        <v>67</v>
      </c>
      <c r="W35" s="57" t="s">
        <v>68</v>
      </c>
      <c r="X35" s="53" t="s">
        <v>53</v>
      </c>
      <c r="Y35" s="53" t="s">
        <v>54</v>
      </c>
      <c r="Z35" s="53" t="s">
        <v>65</v>
      </c>
      <c r="AA35" s="57" t="s">
        <v>73</v>
      </c>
      <c r="AB35" s="9"/>
    </row>
    <row r="36" spans="1:28"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ht="14.4">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89">
        <v>1486</v>
      </c>
      <c r="Y37" s="89">
        <v>1052</v>
      </c>
      <c r="Z37" s="70">
        <v>551</v>
      </c>
      <c r="AA37" s="78">
        <v>1584</v>
      </c>
      <c r="AB37" s="9"/>
    </row>
    <row r="38" spans="1:28" ht="14.4">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89">
        <v>4370939</v>
      </c>
      <c r="Y38" s="89">
        <v>1527970</v>
      </c>
      <c r="Z38" s="84">
        <v>1092884</v>
      </c>
      <c r="AA38" s="78">
        <v>4234259</v>
      </c>
      <c r="AB38" s="9"/>
    </row>
    <row r="39" spans="1:28" ht="14.4">
      <c r="A39" s="9"/>
      <c r="B39" s="9"/>
      <c r="C39" s="31" t="s">
        <v>109</v>
      </c>
      <c r="D39" s="26"/>
      <c r="E39" s="32"/>
      <c r="F39" s="26"/>
      <c r="G39" s="26"/>
      <c r="H39" s="26"/>
      <c r="I39" s="26"/>
      <c r="J39" s="26"/>
      <c r="K39" s="64"/>
      <c r="L39" s="64"/>
      <c r="M39" s="64"/>
      <c r="N39" s="61"/>
      <c r="O39" s="110"/>
      <c r="P39" s="87"/>
      <c r="Q39" s="87"/>
      <c r="R39" s="87"/>
      <c r="S39" s="87"/>
      <c r="T39" s="110"/>
      <c r="U39" s="65"/>
      <c r="V39" s="65"/>
      <c r="W39" s="61"/>
      <c r="X39" s="90"/>
      <c r="Y39" s="90"/>
      <c r="Z39" s="44"/>
      <c r="AA39" s="79"/>
      <c r="AB39" s="9"/>
    </row>
    <row r="40" spans="1:28" ht="14.4">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89">
        <v>563</v>
      </c>
      <c r="Y40" s="89">
        <v>226</v>
      </c>
      <c r="Z40" s="70">
        <v>66</v>
      </c>
      <c r="AA40" s="78">
        <v>573</v>
      </c>
      <c r="AB40" s="9"/>
    </row>
    <row r="41" spans="1:28" ht="14.4">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89">
        <v>1012510</v>
      </c>
      <c r="Y41" s="89">
        <v>327926</v>
      </c>
      <c r="Z41" s="84">
        <v>80778</v>
      </c>
      <c r="AA41" s="78">
        <v>1361671</v>
      </c>
      <c r="AB41" s="9"/>
    </row>
    <row r="42" spans="1:28" ht="14.4">
      <c r="A42" s="9"/>
      <c r="B42" s="9"/>
      <c r="C42" s="31" t="s">
        <v>110</v>
      </c>
      <c r="D42" s="26"/>
      <c r="E42" s="32"/>
      <c r="F42" s="87"/>
      <c r="G42" s="87"/>
      <c r="H42" s="87"/>
      <c r="I42" s="87"/>
      <c r="J42" s="72"/>
      <c r="K42" s="64"/>
      <c r="L42" s="64"/>
      <c r="M42" s="64"/>
      <c r="N42" s="60"/>
      <c r="O42" s="110"/>
      <c r="P42" s="87"/>
      <c r="Q42" s="87"/>
      <c r="R42" s="87"/>
      <c r="S42" s="87"/>
      <c r="T42" s="110"/>
      <c r="U42" s="64"/>
      <c r="V42" s="64"/>
      <c r="W42" s="60"/>
      <c r="X42" s="90"/>
      <c r="Y42" s="90"/>
      <c r="Z42" s="44"/>
      <c r="AA42" s="79"/>
      <c r="AB42" s="9"/>
    </row>
    <row r="43" spans="1:28" ht="14.4">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669</v>
      </c>
      <c r="Q43" s="70">
        <v>59</v>
      </c>
      <c r="R43" s="70">
        <v>6</v>
      </c>
      <c r="S43" s="70">
        <v>287</v>
      </c>
      <c r="T43" s="108"/>
      <c r="U43" s="64">
        <f>IFERROR(P43/Q43-1,"n/a")</f>
        <v>10.338983050847459</v>
      </c>
      <c r="V43" s="64">
        <f>IFERROR(P43/R43-1,"n/a")</f>
        <v>110.5</v>
      </c>
      <c r="W43" s="60">
        <f>IFERROR(P43/S43-1,"n/a")</f>
        <v>1.3310104529616726</v>
      </c>
      <c r="X43" s="89">
        <v>669</v>
      </c>
      <c r="Y43" s="89">
        <v>59</v>
      </c>
      <c r="Z43" s="70">
        <v>9</v>
      </c>
      <c r="AA43" s="78">
        <v>287</v>
      </c>
      <c r="AB43" s="9"/>
    </row>
    <row r="44" spans="1:28" ht="14.4">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v>905256</v>
      </c>
      <c r="Q44" s="70">
        <f>19875+751</f>
        <v>20626</v>
      </c>
      <c r="R44" s="70">
        <v>8294</v>
      </c>
      <c r="S44" s="70">
        <v>581199</v>
      </c>
      <c r="T44" s="108"/>
      <c r="U44" s="64">
        <f>IFERROR(P44/Q44-1,"n/a")</f>
        <v>42.889072044991757</v>
      </c>
      <c r="V44" s="64">
        <f>IFERROR(P44/R44-1,"n/a")</f>
        <v>108.14588859416446</v>
      </c>
      <c r="W44" s="60">
        <f>IFERROR(P44/S44-1,"n/a")</f>
        <v>0.55756634130478555</v>
      </c>
      <c r="X44" s="82">
        <f>709768+195488</f>
        <v>905256</v>
      </c>
      <c r="Y44" s="82">
        <v>20626</v>
      </c>
      <c r="Z44" s="84">
        <v>10047</v>
      </c>
      <c r="AA44" s="78">
        <v>581199</v>
      </c>
      <c r="AB44" s="9"/>
    </row>
    <row r="45" spans="1:28" ht="14.4">
      <c r="A45" s="9"/>
      <c r="B45" s="9"/>
      <c r="C45" s="31" t="s">
        <v>111</v>
      </c>
      <c r="D45" s="26"/>
      <c r="E45" s="34"/>
      <c r="F45" s="72"/>
      <c r="G45" s="72"/>
      <c r="H45" s="72"/>
      <c r="I45" s="72"/>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781</v>
      </c>
      <c r="T46" s="108"/>
      <c r="U46" s="64">
        <f>IFERROR(P46/Q46-1,"n/a")</f>
        <v>2.3601190476190474</v>
      </c>
      <c r="V46" s="64">
        <f>IFERROR(P46/R46-1,"n/a")</f>
        <v>19.527272727272727</v>
      </c>
      <c r="W46" s="60">
        <f>IFERROR(P46/S46-1,"n/a")</f>
        <v>0.4455825864276568</v>
      </c>
      <c r="X46" s="89">
        <v>1129</v>
      </c>
      <c r="Y46" s="89">
        <v>336</v>
      </c>
      <c r="Z46" s="84">
        <v>43</v>
      </c>
      <c r="AA46" s="78">
        <v>781</v>
      </c>
      <c r="AB46" s="9"/>
    </row>
    <row r="47" spans="1:28" ht="14.4">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2441594</v>
      </c>
      <c r="T47" s="108"/>
      <c r="U47" s="64">
        <f>IFERROR(P47/Q47-1,"n/a")</f>
        <v>4.496972241328578</v>
      </c>
      <c r="V47" s="64">
        <f>IFERROR(P47/R47-1,"n/a")</f>
        <v>50.964512242656177</v>
      </c>
      <c r="W47" s="60">
        <f>IFERROR(P47/S47-1,"n/a")</f>
        <v>0.2012566380815155</v>
      </c>
      <c r="X47" s="82">
        <v>2932981</v>
      </c>
      <c r="Y47" s="82">
        <v>533563</v>
      </c>
      <c r="Z47" s="84">
        <v>140552</v>
      </c>
      <c r="AA47" s="78">
        <v>2441594</v>
      </c>
      <c r="AB47" s="9"/>
    </row>
    <row r="48" spans="1:28" ht="14.4">
      <c r="C48" s="31" t="s">
        <v>112</v>
      </c>
      <c r="D48" s="26"/>
      <c r="E48" s="32"/>
      <c r="F48" s="72"/>
      <c r="G48" s="72"/>
      <c r="H48" s="72"/>
      <c r="I48" s="72"/>
      <c r="J48" s="72"/>
      <c r="K48" s="64"/>
      <c r="L48" s="64"/>
      <c r="M48" s="64"/>
      <c r="N48" s="60"/>
      <c r="O48" s="110"/>
      <c r="P48" s="87"/>
      <c r="Q48" s="87"/>
      <c r="R48" s="87"/>
      <c r="S48" s="87"/>
      <c r="T48" s="110"/>
      <c r="U48" s="64"/>
      <c r="V48" s="64"/>
      <c r="W48" s="60"/>
      <c r="X48" s="90"/>
      <c r="Y48" s="90"/>
      <c r="Z48" s="44"/>
      <c r="AA48" s="79"/>
      <c r="AB48" s="9"/>
    </row>
    <row r="49" spans="3:28" ht="14.4">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v>0</v>
      </c>
      <c r="R49" s="82">
        <v>0</v>
      </c>
      <c r="S49" s="70">
        <v>16</v>
      </c>
      <c r="T49" s="108"/>
      <c r="U49" s="64" t="str">
        <f>IFERROR(P49/Q49-1,"n/a")</f>
        <v>n/a</v>
      </c>
      <c r="V49" s="64" t="str">
        <f>IFERROR(P49/R49-1,"n/a")</f>
        <v>n/a</v>
      </c>
      <c r="W49" s="60">
        <f>IFERROR(P49/S49-1,"n/a")</f>
        <v>-0.4375</v>
      </c>
      <c r="X49" s="89">
        <v>9</v>
      </c>
      <c r="Y49" s="68">
        <v>0</v>
      </c>
      <c r="Z49" s="68">
        <v>0</v>
      </c>
      <c r="AA49" s="78">
        <v>16</v>
      </c>
      <c r="AB49" s="9"/>
    </row>
    <row r="50" spans="3:28" ht="14.4">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v>0</v>
      </c>
      <c r="R50" s="82">
        <v>0</v>
      </c>
      <c r="S50" s="82">
        <v>20248</v>
      </c>
      <c r="T50" s="109"/>
      <c r="U50" s="64" t="str">
        <f>IFERROR(P50/Q50-1,"n/a")</f>
        <v>n/a</v>
      </c>
      <c r="V50" s="64" t="str">
        <f>IFERROR(P50/R50-1,"n/a")</f>
        <v>n/a</v>
      </c>
      <c r="W50" s="60">
        <f>IFERROR(P50/S50-1,"n/a")</f>
        <v>-0.22772619517977088</v>
      </c>
      <c r="X50" s="82">
        <v>15637</v>
      </c>
      <c r="Y50" s="68">
        <v>0</v>
      </c>
      <c r="Z50" s="68">
        <v>0</v>
      </c>
      <c r="AA50" s="78">
        <v>20248</v>
      </c>
      <c r="AB50" s="9"/>
    </row>
    <row r="51" spans="3:28"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3856</v>
      </c>
      <c r="Q51" s="75">
        <f t="shared" si="11"/>
        <v>1673</v>
      </c>
      <c r="R51" s="75">
        <f t="shared" si="11"/>
        <v>159</v>
      </c>
      <c r="S51" s="75">
        <f t="shared" si="11"/>
        <v>3241</v>
      </c>
      <c r="T51" s="46"/>
      <c r="U51" s="66">
        <f>IFERROR(P51/Q51-1,"n/a")</f>
        <v>1.3048416019127318</v>
      </c>
      <c r="V51" s="66">
        <f>IFERROR(P51/R51-1,"n/a")</f>
        <v>23.251572327044027</v>
      </c>
      <c r="W51" s="62">
        <f>IFERROR(P51/S51-1,"n/a")</f>
        <v>0.18975624807158287</v>
      </c>
      <c r="X51" s="46">
        <f t="shared" ref="X51:X52" si="12">X37+X40+X43+X46+X49</f>
        <v>3856</v>
      </c>
      <c r="Y51" s="46">
        <f t="shared" ref="Y51:AA52" si="13">Y37+Y40+Y43+Y46+Y49</f>
        <v>1673</v>
      </c>
      <c r="Z51" s="46">
        <f t="shared" si="13"/>
        <v>669</v>
      </c>
      <c r="AA51" s="80">
        <f t="shared" si="13"/>
        <v>3241</v>
      </c>
      <c r="AB51" s="9"/>
    </row>
    <row r="52" spans="3:28" ht="15.6"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8638971</v>
      </c>
      <c r="T52" s="47"/>
      <c r="U52" s="67">
        <f>IFERROR(P52/Q52-1,"n/a")</f>
        <v>2.8327789268843215</v>
      </c>
      <c r="V52" s="67">
        <f>IFERROR(P52/R52-1,"n/a")</f>
        <v>87.479257861514739</v>
      </c>
      <c r="W52" s="63">
        <f>IFERROR(P52/S52-1,"n/a")</f>
        <v>6.9261952609865229E-2</v>
      </c>
      <c r="X52" s="47">
        <f t="shared" si="12"/>
        <v>9237323</v>
      </c>
      <c r="Y52" s="47">
        <f t="shared" si="13"/>
        <v>2410085</v>
      </c>
      <c r="Z52" s="47">
        <f t="shared" si="13"/>
        <v>1324261</v>
      </c>
      <c r="AA52" s="81">
        <f t="shared" si="13"/>
        <v>8638971</v>
      </c>
      <c r="AB52" s="9"/>
    </row>
    <row r="53" spans="3:28" thickTop="1">
      <c r="AB53" s="9"/>
    </row>
    <row r="54" spans="3:28" ht="14.4">
      <c r="P54" s="111"/>
      <c r="Q54" s="111"/>
      <c r="R54" s="111"/>
      <c r="S54" s="111"/>
      <c r="AB54" s="9"/>
    </row>
    <row r="55" spans="3:28" ht="14.4">
      <c r="P55" s="111"/>
      <c r="Q55" s="111"/>
      <c r="R55" s="111"/>
      <c r="S55" s="111"/>
      <c r="AB55" s="9"/>
    </row>
    <row r="56" spans="3:28" ht="14.4" hidden="1">
      <c r="P56" s="111"/>
      <c r="Q56" s="111"/>
      <c r="R56" s="111"/>
      <c r="S56" s="111"/>
      <c r="AB56" s="9"/>
    </row>
    <row r="57" spans="3:28" ht="14.4" hidden="1">
      <c r="P57" s="111"/>
      <c r="Q57" s="111"/>
      <c r="R57" s="111"/>
      <c r="S57" s="111"/>
      <c r="AB57" s="9"/>
    </row>
    <row r="58" spans="3:28" ht="14.4" hidden="1">
      <c r="AB58" s="9"/>
    </row>
    <row r="59" spans="3:28" ht="14.4" hidden="1">
      <c r="AB59" s="9"/>
    </row>
    <row r="60" spans="3:28" ht="14.4"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topLeftCell="A32" workbookViewId="0">
      <selection activeCell="G55" sqref="G55"/>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58" t="s">
        <v>41</v>
      </c>
      <c r="G9" s="158"/>
      <c r="H9" s="158"/>
      <c r="I9" s="158"/>
      <c r="J9" s="158"/>
      <c r="K9" s="158"/>
      <c r="L9" s="158"/>
      <c r="M9" s="158"/>
      <c r="N9" s="159"/>
      <c r="O9" s="157" t="s">
        <v>43</v>
      </c>
      <c r="P9" s="158"/>
      <c r="Q9" s="158"/>
      <c r="R9" s="158"/>
      <c r="S9" s="158"/>
      <c r="T9" s="158"/>
      <c r="U9" s="158"/>
      <c r="V9" s="158"/>
      <c r="W9" s="159"/>
      <c r="X9" s="157" t="s">
        <v>57</v>
      </c>
      <c r="Y9" s="158"/>
      <c r="Z9" s="158"/>
      <c r="AA9" s="160"/>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57</v>
      </c>
      <c r="G13" s="71">
        <v>74</v>
      </c>
      <c r="H13" s="71">
        <v>0</v>
      </c>
      <c r="I13" s="71">
        <v>29</v>
      </c>
      <c r="J13" s="71">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ht="14.4">
      <c r="A14" s="9"/>
      <c r="B14" s="12"/>
      <c r="C14" s="33"/>
      <c r="D14" s="26" t="s">
        <v>11</v>
      </c>
      <c r="E14" s="32"/>
      <c r="F14" s="73">
        <v>109432</v>
      </c>
      <c r="G14" s="71">
        <v>60824</v>
      </c>
      <c r="H14" s="71">
        <v>0</v>
      </c>
      <c r="I14" s="71">
        <v>48626</v>
      </c>
      <c r="J14" s="71">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37</v>
      </c>
      <c r="G16" s="71">
        <v>24</v>
      </c>
      <c r="H16" s="71">
        <v>0</v>
      </c>
      <c r="I16" s="71">
        <v>10</v>
      </c>
      <c r="J16" s="71">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ht="14.4">
      <c r="A17" s="9"/>
      <c r="B17" s="12"/>
      <c r="C17" s="33"/>
      <c r="D17" s="26" t="s">
        <v>11</v>
      </c>
      <c r="E17" s="32"/>
      <c r="F17" s="74">
        <v>105059</v>
      </c>
      <c r="G17" s="71">
        <v>32594</v>
      </c>
      <c r="H17" s="71">
        <v>0</v>
      </c>
      <c r="I17" s="71">
        <v>28535</v>
      </c>
      <c r="J17" s="71">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15</v>
      </c>
      <c r="G19" s="71">
        <v>5</v>
      </c>
      <c r="H19" s="71">
        <v>0</v>
      </c>
      <c r="I19" s="71">
        <v>2</v>
      </c>
      <c r="J19" s="71">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ht="14.4">
      <c r="A20" s="9"/>
      <c r="B20" s="12"/>
      <c r="C20" s="33"/>
      <c r="D20" s="26" t="s">
        <v>11</v>
      </c>
      <c r="E20" s="32"/>
      <c r="F20" s="73">
        <v>14659</v>
      </c>
      <c r="G20" s="71">
        <v>364</v>
      </c>
      <c r="H20" s="71">
        <v>0</v>
      </c>
      <c r="I20" s="71">
        <v>887</v>
      </c>
      <c r="J20" s="71">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124</v>
      </c>
      <c r="G22" s="71">
        <v>130</v>
      </c>
      <c r="H22" s="71">
        <v>0</v>
      </c>
      <c r="I22" s="71">
        <v>118</v>
      </c>
      <c r="J22" s="71">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ht="14.4">
      <c r="A23" s="9"/>
      <c r="B23" s="12"/>
      <c r="C23" s="33"/>
      <c r="D23" s="26" t="s">
        <v>11</v>
      </c>
      <c r="E23" s="32"/>
      <c r="F23" s="73">
        <v>456142</v>
      </c>
      <c r="G23" s="71">
        <v>283677</v>
      </c>
      <c r="H23" s="71">
        <v>0</v>
      </c>
      <c r="I23" s="71">
        <v>147660</v>
      </c>
      <c r="J23" s="71">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A25" s="9"/>
      <c r="B25" s="12"/>
      <c r="C25" s="33"/>
      <c r="D25" s="26" t="s">
        <v>5</v>
      </c>
      <c r="E25" s="32"/>
      <c r="F25" s="73">
        <v>11</v>
      </c>
      <c r="G25" s="71">
        <v>14</v>
      </c>
      <c r="H25" s="71">
        <v>4</v>
      </c>
      <c r="I25" s="71">
        <v>1</v>
      </c>
      <c r="J25" s="71">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ht="14.4">
      <c r="A26" s="9"/>
      <c r="B26" s="12"/>
      <c r="C26" s="33"/>
      <c r="D26" s="26" t="s">
        <v>11</v>
      </c>
      <c r="E26" s="32"/>
      <c r="F26" s="73">
        <v>35490</v>
      </c>
      <c r="G26" s="71">
        <v>19157</v>
      </c>
      <c r="H26" s="71">
        <v>3290</v>
      </c>
      <c r="I26" s="71">
        <v>565</v>
      </c>
      <c r="J26" s="71">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ht="14.4">
      <c r="B28" s="12"/>
      <c r="C28" s="33"/>
      <c r="D28" s="26" t="s">
        <v>5</v>
      </c>
      <c r="E28" s="32"/>
      <c r="F28" s="74">
        <v>78</v>
      </c>
      <c r="G28" s="71">
        <v>13</v>
      </c>
      <c r="H28" s="71">
        <v>1</v>
      </c>
      <c r="I28" s="71">
        <v>0</v>
      </c>
      <c r="J28" s="71">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ht="14.4">
      <c r="A29" s="9"/>
      <c r="B29" s="12"/>
      <c r="C29" s="33"/>
      <c r="D29" s="26" t="s">
        <v>11</v>
      </c>
      <c r="E29" s="32"/>
      <c r="F29" s="74">
        <v>200531</v>
      </c>
      <c r="G29" s="71">
        <v>10202</v>
      </c>
      <c r="H29" s="71">
        <v>856</v>
      </c>
      <c r="I29" s="71">
        <v>0</v>
      </c>
      <c r="J29" s="71">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ht="14.4">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ht="14.4">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ht="14.4">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ht="14.4">
      <c r="A36" s="9"/>
      <c r="B36" s="9"/>
      <c r="C36" s="27" t="s">
        <v>7</v>
      </c>
      <c r="D36" s="28"/>
      <c r="E36" s="28"/>
      <c r="F36" s="158" t="str">
        <f>F9</f>
        <v>March</v>
      </c>
      <c r="G36" s="158"/>
      <c r="H36" s="158"/>
      <c r="I36" s="158"/>
      <c r="J36" s="158"/>
      <c r="K36" s="158"/>
      <c r="L36" s="158"/>
      <c r="M36" s="158"/>
      <c r="N36" s="159"/>
      <c r="O36" s="157" t="s">
        <v>107</v>
      </c>
      <c r="P36" s="158"/>
      <c r="Q36" s="158"/>
      <c r="R36" s="158"/>
      <c r="S36" s="158"/>
      <c r="T36" s="158"/>
      <c r="U36" s="158"/>
      <c r="V36" s="158"/>
      <c r="W36" s="159"/>
      <c r="X36" s="157" t="s">
        <v>58</v>
      </c>
      <c r="Y36" s="158"/>
      <c r="Z36" s="158"/>
      <c r="AA36" s="160"/>
      <c r="AB36" s="9"/>
    </row>
    <row r="37" spans="1:28" ht="14.4">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ht="14.4">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ht="14.4">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ht="14.4">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ht="14.4">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ht="14.4">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ht="14.4">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ht="14.4">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ht="14.4">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ht="14.4">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ht="14.4">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ht="14.4">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ht="14.4">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ht="14.4">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ht="14.4">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ht="14.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ht="14.4">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ht="14.4">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ht="15.6"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thickTop="1">
      <c r="AB59" s="9"/>
    </row>
    <row r="60" spans="1:28" ht="14.4">
      <c r="P60" s="111"/>
      <c r="Q60" s="111"/>
      <c r="R60" s="111"/>
      <c r="S60" s="111"/>
      <c r="AB60" s="9"/>
    </row>
    <row r="61" spans="1:28" ht="14.4">
      <c r="P61" s="111"/>
      <c r="Q61" s="111"/>
      <c r="R61" s="111"/>
      <c r="S61" s="111"/>
      <c r="AB61" s="9"/>
    </row>
    <row r="62" spans="1:28" ht="14.4" hidden="1">
      <c r="P62" s="111"/>
      <c r="Q62" s="111"/>
      <c r="R62" s="111"/>
      <c r="S62" s="111"/>
      <c r="AB62" s="9"/>
    </row>
    <row r="63" spans="1:28" ht="14.4" hidden="1">
      <c r="P63" s="111"/>
      <c r="Q63" s="111"/>
      <c r="R63" s="111"/>
      <c r="S63" s="111"/>
      <c r="AB63" s="9"/>
    </row>
    <row r="64" spans="1:28" ht="14.4" hidden="1">
      <c r="AB64" s="9"/>
    </row>
    <row r="65" spans="28:28" ht="14.4" hidden="1">
      <c r="AB65" s="9"/>
    </row>
    <row r="66" spans="28:28" ht="14.4"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34" workbookViewId="0">
      <selection activeCell="G55" sqref="G55"/>
    </sheetView>
  </sheetViews>
  <sheetFormatPr defaultColWidth="0" defaultRowHeight="14.4"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6.2">
      <c r="A4" s="9"/>
      <c r="B4" s="11" t="s">
        <v>7</v>
      </c>
      <c r="C4" s="26"/>
      <c r="D4" s="24"/>
      <c r="E4" s="58" t="s">
        <v>102</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8" t="s">
        <v>39</v>
      </c>
      <c r="G9" s="158"/>
      <c r="H9" s="158"/>
      <c r="I9" s="158"/>
      <c r="J9" s="158"/>
      <c r="K9" s="158"/>
      <c r="L9" s="158"/>
      <c r="M9" s="158"/>
      <c r="N9" s="159"/>
      <c r="O9" s="157" t="s">
        <v>38</v>
      </c>
      <c r="P9" s="158"/>
      <c r="Q9" s="158"/>
      <c r="R9" s="158"/>
      <c r="S9" s="158"/>
      <c r="T9" s="158"/>
      <c r="U9" s="158"/>
      <c r="V9" s="158"/>
      <c r="W9" s="159"/>
      <c r="X9" s="157" t="s">
        <v>57</v>
      </c>
      <c r="Y9" s="158"/>
      <c r="Z9" s="158"/>
      <c r="AA9" s="160"/>
      <c r="AB9" s="9"/>
    </row>
    <row r="10" spans="1:28">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58" t="str">
        <f>F9</f>
        <v>February</v>
      </c>
      <c r="G36" s="158"/>
      <c r="H36" s="158"/>
      <c r="I36" s="158"/>
      <c r="J36" s="158"/>
      <c r="K36" s="158"/>
      <c r="L36" s="158"/>
      <c r="M36" s="158"/>
      <c r="N36" s="159"/>
      <c r="O36" s="157" t="s">
        <v>103</v>
      </c>
      <c r="P36" s="158"/>
      <c r="Q36" s="158"/>
      <c r="R36" s="158"/>
      <c r="S36" s="158"/>
      <c r="T36" s="158"/>
      <c r="U36" s="158"/>
      <c r="V36" s="158"/>
      <c r="W36" s="159"/>
      <c r="X36" s="157" t="s">
        <v>58</v>
      </c>
      <c r="Y36" s="158"/>
      <c r="Z36" s="158"/>
      <c r="AA36" s="160"/>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5.6"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topLeftCell="A30" zoomScaleNormal="100" zoomScalePageLayoutView="40" workbookViewId="0">
      <selection activeCell="P40" sqref="P40"/>
    </sheetView>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9" customWidth="1"/>
    <col min="29" max="43" width="0" style="9" hidden="1" customWidth="1"/>
    <col min="44" max="51" width="0" hidden="1" customWidth="1"/>
    <col min="52" max="16384" width="9.109375" hidden="1"/>
  </cols>
  <sheetData>
    <row r="1" spans="1:43" ht="14.4">
      <c r="A1" s="9"/>
      <c r="B1" s="9"/>
      <c r="C1" s="9"/>
      <c r="D1" s="9"/>
      <c r="E1" s="9"/>
      <c r="F1" s="9"/>
      <c r="G1" s="9"/>
      <c r="H1" s="9"/>
      <c r="I1" s="9"/>
      <c r="J1" s="9"/>
      <c r="K1" s="9"/>
      <c r="L1" s="9"/>
      <c r="M1" s="9"/>
      <c r="N1" s="9"/>
      <c r="O1" s="9"/>
      <c r="P1" s="9"/>
      <c r="Q1" s="9"/>
      <c r="R1" s="9"/>
      <c r="S1" s="9"/>
      <c r="T1" s="9"/>
      <c r="U1" s="9"/>
      <c r="V1" s="9"/>
      <c r="W1" s="9"/>
      <c r="X1" s="9"/>
      <c r="Y1" s="9"/>
      <c r="Z1" s="9"/>
      <c r="AA1" s="9"/>
    </row>
    <row r="2" spans="1:43" ht="18.60000000000000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4.4">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6.2">
      <c r="A4" s="9"/>
      <c r="B4" s="11" t="s">
        <v>7</v>
      </c>
      <c r="C4" s="26"/>
      <c r="D4" s="24"/>
      <c r="E4" s="58" t="s">
        <v>99</v>
      </c>
      <c r="F4" s="24"/>
      <c r="G4" s="24"/>
      <c r="H4" s="24"/>
      <c r="I4" s="24"/>
      <c r="J4" s="24"/>
      <c r="K4" s="24"/>
      <c r="L4" s="24"/>
      <c r="M4" s="24"/>
      <c r="N4" s="24"/>
      <c r="O4" s="24"/>
      <c r="P4" s="24"/>
      <c r="Q4" s="24"/>
      <c r="R4" s="24"/>
      <c r="S4" s="24"/>
      <c r="T4" s="24"/>
      <c r="U4" s="24"/>
      <c r="V4" s="24"/>
      <c r="W4" s="24"/>
      <c r="X4" s="24"/>
      <c r="Y4" s="24"/>
      <c r="Z4" s="24"/>
      <c r="AA4" s="24"/>
    </row>
    <row r="5" spans="1:43" ht="14.4">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4.4">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4.4">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4.4">
      <c r="A9" s="9"/>
      <c r="B9"/>
      <c r="C9" s="27" t="s">
        <v>7</v>
      </c>
      <c r="D9" s="28"/>
      <c r="E9" s="28"/>
      <c r="F9" s="158" t="s">
        <v>33</v>
      </c>
      <c r="G9" s="158"/>
      <c r="H9" s="158"/>
      <c r="I9" s="158"/>
      <c r="J9" s="158"/>
      <c r="K9" s="158"/>
      <c r="L9" s="158"/>
      <c r="M9" s="158"/>
      <c r="N9" s="159"/>
      <c r="O9" s="157" t="s">
        <v>33</v>
      </c>
      <c r="P9" s="158"/>
      <c r="Q9" s="158"/>
      <c r="R9" s="158"/>
      <c r="S9" s="158"/>
      <c r="T9" s="158"/>
      <c r="U9" s="158"/>
      <c r="V9" s="158"/>
      <c r="W9" s="159"/>
      <c r="X9" s="157" t="s">
        <v>57</v>
      </c>
      <c r="Y9" s="158"/>
      <c r="Z9" s="158"/>
      <c r="AA9" s="160"/>
      <c r="AB9" s="9"/>
      <c r="AC9" s="19"/>
      <c r="AD9" s="19"/>
      <c r="AE9" s="19"/>
      <c r="AF9" s="19"/>
      <c r="AG9" s="19"/>
      <c r="AH9" s="19"/>
      <c r="AI9" s="19"/>
      <c r="AJ9" s="19"/>
      <c r="AK9" s="19"/>
      <c r="AL9" s="19"/>
      <c r="AM9" s="19"/>
      <c r="AN9" s="19"/>
      <c r="AO9" s="19"/>
      <c r="AP9" s="19"/>
      <c r="AQ9" s="19"/>
    </row>
    <row r="10" spans="1:43"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4.4">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4.4">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4.4">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4.4">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4.4">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4.4">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4.4">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4.4">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4.4">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4.4">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4.4">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4.4">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5" customHeight="1">
      <c r="F33" s="41"/>
      <c r="G33" s="41"/>
      <c r="H33" s="41"/>
      <c r="I33" s="41"/>
      <c r="J33" s="41"/>
      <c r="K33" s="41"/>
      <c r="L33" s="41"/>
      <c r="M33" s="41"/>
      <c r="AR33"/>
      <c r="AS33"/>
      <c r="AT33"/>
      <c r="AU33"/>
      <c r="AV33"/>
      <c r="AW33"/>
      <c r="AX33"/>
      <c r="AY33"/>
    </row>
    <row r="34" spans="2:51" s="9" customFormat="1" ht="14.4">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4.4">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58" t="str">
        <f>F9</f>
        <v>January</v>
      </c>
      <c r="G36" s="158"/>
      <c r="H36" s="158"/>
      <c r="I36" s="158"/>
      <c r="J36" s="158"/>
      <c r="K36" s="158"/>
      <c r="L36" s="158"/>
      <c r="M36" s="158"/>
      <c r="N36" s="159"/>
      <c r="O36" s="157" t="s">
        <v>100</v>
      </c>
      <c r="P36" s="158"/>
      <c r="Q36" s="158"/>
      <c r="R36" s="158"/>
      <c r="S36" s="158"/>
      <c r="T36" s="158"/>
      <c r="U36" s="158"/>
      <c r="V36" s="158"/>
      <c r="W36" s="159"/>
      <c r="X36" s="157" t="s">
        <v>58</v>
      </c>
      <c r="Y36" s="158"/>
      <c r="Z36" s="158"/>
      <c r="AA36" s="160"/>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5"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45"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7"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7"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7" customHeight="1">
      <c r="P60" s="111"/>
      <c r="Q60" s="111"/>
      <c r="R60" s="111"/>
      <c r="S60" s="111"/>
    </row>
    <row r="61" spans="1:51" ht="26.7" customHeight="1">
      <c r="P61" s="111"/>
      <c r="Q61" s="111"/>
      <c r="R61" s="111"/>
      <c r="S61" s="111"/>
    </row>
    <row r="62" spans="1:51" ht="26.7" customHeight="1">
      <c r="P62" s="111"/>
      <c r="Q62" s="111"/>
      <c r="R62" s="111"/>
      <c r="S62" s="111"/>
    </row>
    <row r="63" spans="1:51" ht="26.7" customHeight="1">
      <c r="P63" s="111"/>
      <c r="Q63" s="111"/>
      <c r="R63" s="111"/>
      <c r="S63" s="111"/>
    </row>
    <row r="64" spans="1:51" ht="26.7" customHeight="1"/>
    <row r="65" ht="26.7" customHeight="1"/>
    <row r="66" ht="26.7" customHeight="1"/>
    <row r="67" ht="26.7" customHeight="1"/>
    <row r="68" ht="26.7"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44941</v>
      </c>
    </row>
    <row r="4" spans="1:38" ht="16.2">
      <c r="A4" s="9"/>
      <c r="B4" s="11" t="s">
        <v>7</v>
      </c>
      <c r="C4" s="26"/>
      <c r="D4" s="24"/>
      <c r="E4" s="58" t="s">
        <v>94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31</v>
      </c>
      <c r="G9" s="158"/>
      <c r="H9" s="158"/>
      <c r="I9" s="158"/>
      <c r="J9" s="158"/>
      <c r="K9" s="158"/>
      <c r="L9" s="159"/>
      <c r="M9" s="157" t="s">
        <v>95</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4.4">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4.4">
      <c r="A15" s="9"/>
      <c r="B15" s="12"/>
      <c r="C15" s="31" t="s">
        <v>74</v>
      </c>
      <c r="D15" s="26"/>
      <c r="E15" s="32"/>
      <c r="F15" s="97"/>
      <c r="G15" s="97"/>
      <c r="H15" s="97"/>
      <c r="I15" s="97"/>
      <c r="J15" s="64"/>
      <c r="K15" s="64"/>
      <c r="L15" s="61"/>
      <c r="M15" s="87"/>
      <c r="N15" s="87"/>
      <c r="O15" s="87"/>
      <c r="P15" s="87"/>
      <c r="Q15" s="64"/>
      <c r="R15" s="65"/>
      <c r="S15" s="61"/>
      <c r="T15" s="43"/>
      <c r="U15" s="44"/>
      <c r="V15" s="79"/>
    </row>
    <row r="16" spans="1:38" ht="14.4">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4.4">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4.4">
      <c r="A18" s="9"/>
      <c r="B18" s="12"/>
      <c r="C18" s="31" t="s">
        <v>15</v>
      </c>
      <c r="D18" s="26"/>
      <c r="E18" s="32"/>
      <c r="F18" s="72"/>
      <c r="G18" s="98"/>
      <c r="H18" s="98"/>
      <c r="I18" s="98"/>
      <c r="J18" s="64"/>
      <c r="K18" s="64"/>
      <c r="L18" s="60"/>
      <c r="M18" s="87"/>
      <c r="N18" s="87"/>
      <c r="O18" s="87"/>
      <c r="P18" s="87"/>
      <c r="Q18" s="64"/>
      <c r="R18" s="64"/>
      <c r="S18" s="60"/>
      <c r="T18" s="43"/>
      <c r="U18" s="44"/>
      <c r="V18" s="79"/>
    </row>
    <row r="19" spans="1:46" ht="14.4">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4.4">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4.4">
      <c r="A21" s="9"/>
      <c r="B21" s="12"/>
      <c r="C21" s="31" t="s">
        <v>10</v>
      </c>
      <c r="D21" s="26"/>
      <c r="E21" s="34"/>
      <c r="F21" s="72"/>
      <c r="G21" s="98"/>
      <c r="H21" s="98"/>
      <c r="I21" s="98"/>
      <c r="J21" s="64"/>
      <c r="K21" s="64"/>
      <c r="L21" s="60"/>
      <c r="M21" s="87"/>
      <c r="N21" s="87"/>
      <c r="O21" s="87"/>
      <c r="P21" s="87"/>
      <c r="Q21" s="64"/>
      <c r="R21" s="64"/>
      <c r="S21" s="60"/>
      <c r="T21" s="43"/>
      <c r="U21" s="44"/>
      <c r="V21" s="79"/>
    </row>
    <row r="22" spans="1:46" ht="14.4">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4.4">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4.4">
      <c r="A24" s="9"/>
      <c r="B24" s="12"/>
      <c r="C24" s="31" t="s">
        <v>16</v>
      </c>
      <c r="D24" s="26"/>
      <c r="E24" s="32"/>
      <c r="F24" s="72"/>
      <c r="G24" s="98"/>
      <c r="H24" s="98"/>
      <c r="I24" s="98"/>
      <c r="J24" s="64"/>
      <c r="K24" s="64"/>
      <c r="L24" s="60"/>
      <c r="M24" s="87"/>
      <c r="N24" s="87"/>
      <c r="O24" s="87"/>
      <c r="P24" s="87"/>
      <c r="Q24" s="64"/>
      <c r="R24" s="64"/>
      <c r="S24" s="60"/>
      <c r="T24" s="43"/>
      <c r="U24" s="44"/>
      <c r="V24" s="79"/>
    </row>
    <row r="25" spans="1:46" ht="14.4">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4.4">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4.4">
      <c r="A27" s="9"/>
      <c r="B27" s="12"/>
      <c r="C27" s="31" t="s">
        <v>17</v>
      </c>
      <c r="D27" s="26"/>
      <c r="E27" s="32"/>
      <c r="F27" s="72"/>
      <c r="G27" s="98"/>
      <c r="H27" s="98"/>
      <c r="I27" s="98"/>
      <c r="J27" s="64"/>
      <c r="K27" s="64"/>
      <c r="L27" s="60"/>
      <c r="M27" s="87"/>
      <c r="N27" s="87"/>
      <c r="O27" s="87"/>
      <c r="P27" s="87"/>
      <c r="Q27" s="64"/>
      <c r="R27" s="64"/>
      <c r="S27" s="60"/>
      <c r="T27" s="43"/>
      <c r="U27" s="44"/>
      <c r="V27" s="79"/>
    </row>
    <row r="28" spans="1:46" ht="14.4">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4.4">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December</v>
      </c>
      <c r="G36" s="158"/>
      <c r="H36" s="158"/>
      <c r="I36" s="158"/>
      <c r="J36" s="158"/>
      <c r="K36" s="158"/>
      <c r="L36" s="159"/>
      <c r="M36" s="157" t="s">
        <v>96</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45"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87" zoomScaleNormal="110" zoomScalePageLayoutView="40" workbookViewId="0">
      <selection activeCell="F28" sqref="F28"/>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44910</v>
      </c>
    </row>
    <row r="4" spans="1:38" ht="16.2">
      <c r="A4" s="9"/>
      <c r="B4" s="11" t="s">
        <v>7</v>
      </c>
      <c r="C4" s="26"/>
      <c r="D4" s="24"/>
      <c r="E4" s="58" t="s">
        <v>91</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27</v>
      </c>
      <c r="G9" s="158"/>
      <c r="H9" s="158"/>
      <c r="I9" s="158"/>
      <c r="J9" s="158"/>
      <c r="K9" s="158"/>
      <c r="L9" s="159"/>
      <c r="M9" s="157" t="s">
        <v>92</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4.4">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4.4">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4.4">
      <c r="A18" s="9"/>
      <c r="B18" s="12"/>
      <c r="C18" s="31" t="s">
        <v>15</v>
      </c>
      <c r="D18" s="26"/>
      <c r="E18" s="32"/>
      <c r="F18" s="72"/>
      <c r="G18" s="72"/>
      <c r="H18" s="72"/>
      <c r="I18" s="72"/>
      <c r="J18" s="64"/>
      <c r="K18" s="64"/>
      <c r="L18" s="60"/>
      <c r="M18" s="87"/>
      <c r="N18" s="87"/>
      <c r="O18" s="87"/>
      <c r="P18" s="87"/>
      <c r="Q18" s="64"/>
      <c r="R18" s="64"/>
      <c r="S18" s="60"/>
      <c r="T18" s="43"/>
      <c r="U18" s="44"/>
      <c r="V18" s="79"/>
    </row>
    <row r="19" spans="1:46" ht="14.4">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4.4">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4.4">
      <c r="A21" s="9"/>
      <c r="B21" s="12"/>
      <c r="C21" s="31" t="s">
        <v>10</v>
      </c>
      <c r="D21" s="26"/>
      <c r="E21" s="34"/>
      <c r="F21" s="72"/>
      <c r="G21" s="72"/>
      <c r="H21" s="72"/>
      <c r="I21" s="72"/>
      <c r="J21" s="64"/>
      <c r="K21" s="64"/>
      <c r="L21" s="60"/>
      <c r="M21" s="87"/>
      <c r="N21" s="87"/>
      <c r="O21" s="87"/>
      <c r="P21" s="87"/>
      <c r="Q21" s="64"/>
      <c r="R21" s="64"/>
      <c r="S21" s="60"/>
      <c r="T21" s="43"/>
      <c r="U21" s="44"/>
      <c r="V21" s="79"/>
    </row>
    <row r="22" spans="1:46" ht="14.4">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4.4">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4.4">
      <c r="A24" s="9"/>
      <c r="B24" s="12"/>
      <c r="C24" s="31" t="s">
        <v>16</v>
      </c>
      <c r="D24" s="26"/>
      <c r="E24" s="32"/>
      <c r="F24" s="72"/>
      <c r="G24" s="72"/>
      <c r="H24" s="72"/>
      <c r="I24" s="72"/>
      <c r="J24" s="64"/>
      <c r="K24" s="64"/>
      <c r="L24" s="60"/>
      <c r="M24" s="87"/>
      <c r="N24" s="87"/>
      <c r="O24" s="87"/>
      <c r="P24" s="87"/>
      <c r="Q24" s="64"/>
      <c r="R24" s="64"/>
      <c r="S24" s="60"/>
      <c r="T24" s="43"/>
      <c r="U24" s="44"/>
      <c r="V24" s="79"/>
    </row>
    <row r="25" spans="1:46" ht="14.4">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4.4">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4.4">
      <c r="A27" s="9"/>
      <c r="B27" s="12"/>
      <c r="C27" s="31" t="s">
        <v>17</v>
      </c>
      <c r="D27" s="26"/>
      <c r="E27" s="32"/>
      <c r="F27" s="72"/>
      <c r="G27" s="72"/>
      <c r="H27" s="72"/>
      <c r="I27" s="72"/>
      <c r="J27" s="64"/>
      <c r="K27" s="64"/>
      <c r="L27" s="60"/>
      <c r="M27" s="87"/>
      <c r="N27" s="87"/>
      <c r="O27" s="87"/>
      <c r="P27" s="87"/>
      <c r="Q27" s="64"/>
      <c r="R27" s="64"/>
      <c r="S27" s="60"/>
      <c r="T27" s="43"/>
      <c r="U27" s="44"/>
      <c r="V27" s="79"/>
    </row>
    <row r="28" spans="1:46" ht="14.4">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4.4">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8" t="str">
        <f>F9</f>
        <v>November</v>
      </c>
      <c r="G36" s="158"/>
      <c r="H36" s="158"/>
      <c r="I36" s="158"/>
      <c r="J36" s="158"/>
      <c r="K36" s="158"/>
      <c r="L36" s="159"/>
      <c r="M36" s="157" t="s">
        <v>93</v>
      </c>
      <c r="N36" s="158"/>
      <c r="O36" s="158"/>
      <c r="P36" s="158"/>
      <c r="Q36" s="158"/>
      <c r="R36" s="158"/>
      <c r="S36" s="159"/>
      <c r="T36" s="157" t="s">
        <v>58</v>
      </c>
      <c r="U36" s="158"/>
      <c r="V36" s="160"/>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45"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44880</v>
      </c>
    </row>
    <row r="4" spans="1:38" ht="16.2">
      <c r="A4" s="9"/>
      <c r="B4" s="11" t="s">
        <v>7</v>
      </c>
      <c r="C4" s="26"/>
      <c r="D4" s="24"/>
      <c r="E4" s="58" t="s">
        <v>88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24</v>
      </c>
      <c r="G9" s="158"/>
      <c r="H9" s="158"/>
      <c r="I9" s="158"/>
      <c r="J9" s="158"/>
      <c r="K9" s="158"/>
      <c r="L9" s="159"/>
      <c r="M9" s="157" t="s">
        <v>89</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4.4">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4.4">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4.4">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4.4">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4.4">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4.4">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41"/>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October</v>
      </c>
      <c r="G36" s="158"/>
      <c r="H36" s="158"/>
      <c r="I36" s="158"/>
      <c r="J36" s="158"/>
      <c r="K36" s="158"/>
      <c r="L36" s="159"/>
      <c r="M36" s="157" t="s">
        <v>90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45"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7"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7"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85</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22</v>
      </c>
      <c r="G9" s="158"/>
      <c r="H9" s="158"/>
      <c r="I9" s="158"/>
      <c r="J9" s="158"/>
      <c r="K9" s="158"/>
      <c r="L9" s="159"/>
      <c r="M9" s="157" t="s">
        <v>86</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4.4">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4.4">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4.4">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4.4">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4.4">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4.4">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9"/>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8" t="str">
        <f>F9</f>
        <v>September</v>
      </c>
      <c r="G36" s="158"/>
      <c r="H36" s="158"/>
      <c r="I36" s="158"/>
      <c r="J36" s="158"/>
      <c r="K36" s="158"/>
      <c r="L36" s="159"/>
      <c r="M36" s="157" t="s">
        <v>87</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45"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7"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7"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33203125" bestFit="1" customWidth="1"/>
    <col min="14" max="14" width="10.33203125" bestFit="1" customWidth="1"/>
    <col min="15" max="16" width="12.33203125" bestFit="1" customWidth="1"/>
    <col min="17" max="19" width="8.6640625" customWidth="1"/>
    <col min="20" max="20" width="11.88671875" bestFit="1" customWidth="1"/>
    <col min="21" max="21" width="11.554687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72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69</v>
      </c>
      <c r="G9" s="158"/>
      <c r="H9" s="158"/>
      <c r="I9" s="158"/>
      <c r="J9" s="158"/>
      <c r="K9" s="158"/>
      <c r="L9" s="159"/>
      <c r="M9" s="157" t="s">
        <v>71</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4.4">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4.4">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4.4">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4.4">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4.4">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4.4">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August</v>
      </c>
      <c r="G36" s="158"/>
      <c r="H36" s="158"/>
      <c r="I36" s="158"/>
      <c r="J36" s="158"/>
      <c r="K36" s="158"/>
      <c r="L36" s="159"/>
      <c r="M36" s="157" t="s">
        <v>70</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45"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7"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7"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8" t="s">
        <v>55</v>
      </c>
      <c r="G9" s="158"/>
      <c r="H9" s="158"/>
      <c r="I9" s="158"/>
      <c r="J9" s="158"/>
      <c r="K9" s="158"/>
      <c r="L9" s="159"/>
      <c r="M9" s="157" t="s">
        <v>60</v>
      </c>
      <c r="N9" s="158"/>
      <c r="O9" s="158"/>
      <c r="P9" s="158"/>
      <c r="Q9" s="158"/>
      <c r="R9" s="158"/>
      <c r="S9" s="159"/>
      <c r="T9" s="157" t="s">
        <v>57</v>
      </c>
      <c r="U9" s="158"/>
      <c r="V9" s="160"/>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4.4">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4.4">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4.4">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4.4">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4.4">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4.4">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8" t="str">
        <f>F9</f>
        <v>July</v>
      </c>
      <c r="G36" s="158"/>
      <c r="H36" s="158"/>
      <c r="I36" s="158"/>
      <c r="J36" s="158"/>
      <c r="K36" s="158"/>
      <c r="L36" s="159"/>
      <c r="M36" s="157" t="s">
        <v>61</v>
      </c>
      <c r="N36" s="158"/>
      <c r="O36" s="158"/>
      <c r="P36" s="158"/>
      <c r="Q36" s="158"/>
      <c r="R36" s="158"/>
      <c r="S36" s="159"/>
      <c r="T36" s="157" t="s">
        <v>58</v>
      </c>
      <c r="U36" s="158"/>
      <c r="V36" s="160"/>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200000000000003"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45"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7"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7"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9"/>
  <sheetViews>
    <sheetView showGridLines="0" zoomScale="85" zoomScaleNormal="8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7.25" customHeight="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ht="17.25" customHeigh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2:34" ht="17.25" hidden="1" customHeight="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2:34" ht="17.25" hidden="1" customHeight="1">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ht="17.25" hidden="1" customHeight="1">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2:34" ht="13.5" hidden="1" customHeight="1"/>
    <row r="36" spans="2:34" ht="13.5" hidden="1" customHeight="1"/>
    <row r="37" spans="2:34" ht="13.8" hidden="1"/>
    <row r="38" spans="2:34" ht="13.8" hidden="1"/>
    <row r="39" spans="2:34" ht="13.8" hidden="1"/>
    <row r="40" spans="2:34" ht="13.8" hidden="1"/>
    <row r="41" spans="2:34" ht="13.8" hidden="1"/>
    <row r="42" spans="2:34" ht="13.8" hidden="1"/>
    <row r="43" spans="2:34" ht="13.8" hidden="1"/>
    <row r="44" spans="2:34" ht="12.6" hidden="1" customHeight="1"/>
    <row r="45" spans="2:34" ht="12.6" hidden="1" customHeight="1"/>
    <row r="46" spans="2:34" ht="12.6" hidden="1" customHeight="1"/>
    <row r="47" spans="2:34" ht="12.6" hidden="1" customHeight="1"/>
    <row r="48" spans="2:34" ht="12.6" hidden="1" customHeight="1"/>
    <row r="49"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Normal="100"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5546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51</v>
      </c>
      <c r="G6" s="158"/>
      <c r="H6" s="158"/>
      <c r="I6" s="158"/>
      <c r="J6" s="158"/>
      <c r="K6" s="158"/>
      <c r="L6" s="159"/>
      <c r="M6" s="157" t="s">
        <v>52</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4.4">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4.4">
      <c r="A12" s="9"/>
      <c r="B12" s="12"/>
      <c r="C12" s="31" t="s">
        <v>74</v>
      </c>
      <c r="D12" s="26"/>
      <c r="E12" s="32"/>
      <c r="F12" s="26"/>
      <c r="G12" s="26"/>
      <c r="H12" s="26"/>
      <c r="I12" s="26"/>
      <c r="J12" s="64"/>
      <c r="K12" s="64"/>
      <c r="L12" s="61"/>
      <c r="M12" s="43"/>
      <c r="N12" s="43"/>
      <c r="O12" s="43"/>
      <c r="P12" s="43"/>
      <c r="Q12" s="64"/>
      <c r="R12" s="65"/>
      <c r="S12" s="61"/>
      <c r="T12" s="43"/>
      <c r="U12" s="44"/>
      <c r="V12" s="44"/>
    </row>
    <row r="13" spans="1:38" ht="14.4">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4.4">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4.4">
      <c r="A15" s="9"/>
      <c r="B15" s="12"/>
      <c r="C15" s="31" t="s">
        <v>15</v>
      </c>
      <c r="D15" s="26"/>
      <c r="E15" s="32"/>
      <c r="F15" s="72"/>
      <c r="G15" s="72"/>
      <c r="H15" s="72"/>
      <c r="I15" s="72"/>
      <c r="J15" s="64"/>
      <c r="K15" s="64"/>
      <c r="L15" s="60"/>
      <c r="M15" s="43"/>
      <c r="N15" s="43"/>
      <c r="O15" s="43"/>
      <c r="P15" s="43"/>
      <c r="Q15" s="64"/>
      <c r="R15" s="64"/>
      <c r="S15" s="60"/>
      <c r="T15" s="43"/>
      <c r="U15" s="44"/>
      <c r="V15" s="44"/>
    </row>
    <row r="16" spans="1:38" ht="14.4">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4.4">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4.4">
      <c r="A18" s="9"/>
      <c r="B18" s="12"/>
      <c r="C18" s="31" t="s">
        <v>10</v>
      </c>
      <c r="D18" s="26"/>
      <c r="E18" s="34"/>
      <c r="F18" s="72"/>
      <c r="G18" s="72"/>
      <c r="H18" s="72"/>
      <c r="I18" s="72"/>
      <c r="J18" s="64"/>
      <c r="K18" s="64"/>
      <c r="L18" s="60"/>
      <c r="M18" s="43"/>
      <c r="N18" s="43"/>
      <c r="O18" s="43"/>
      <c r="P18" s="43"/>
      <c r="Q18" s="64"/>
      <c r="R18" s="64"/>
      <c r="S18" s="60"/>
      <c r="T18" s="43"/>
      <c r="U18" s="44"/>
      <c r="V18" s="44"/>
    </row>
    <row r="19" spans="1:38" ht="14.4">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4.4">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4.4">
      <c r="A21" s="9"/>
      <c r="B21" s="12"/>
      <c r="C21" s="31" t="s">
        <v>16</v>
      </c>
      <c r="D21" s="26"/>
      <c r="E21" s="32"/>
      <c r="F21" s="72"/>
      <c r="G21" s="72"/>
      <c r="H21" s="72"/>
      <c r="I21" s="72"/>
      <c r="J21" s="64"/>
      <c r="K21" s="64"/>
      <c r="L21" s="60"/>
      <c r="M21" s="43"/>
      <c r="N21" s="43"/>
      <c r="O21" s="43"/>
      <c r="P21" s="43"/>
      <c r="Q21" s="64"/>
      <c r="R21" s="64"/>
      <c r="S21" s="60"/>
      <c r="T21" s="43"/>
      <c r="U21" s="44"/>
      <c r="V21" s="44"/>
    </row>
    <row r="22" spans="1:38" ht="14.4">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4.4">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4.4">
      <c r="A24" s="9"/>
      <c r="B24" s="12"/>
      <c r="C24" s="31" t="s">
        <v>17</v>
      </c>
      <c r="D24" s="26"/>
      <c r="E24" s="32"/>
      <c r="F24" s="72"/>
      <c r="G24" s="72"/>
      <c r="H24" s="72"/>
      <c r="I24" s="72"/>
      <c r="J24" s="64"/>
      <c r="K24" s="64"/>
      <c r="L24" s="60"/>
      <c r="M24" s="43"/>
      <c r="N24" s="43"/>
      <c r="O24" s="43"/>
      <c r="P24" s="43"/>
      <c r="Q24" s="64"/>
      <c r="R24" s="64"/>
      <c r="S24" s="60"/>
      <c r="T24" s="43"/>
      <c r="U24" s="44"/>
      <c r="V24" s="44"/>
    </row>
    <row r="25" spans="1:38" ht="14.4">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4.4">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5.6"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2.1093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47</v>
      </c>
      <c r="G6" s="158"/>
      <c r="H6" s="158"/>
      <c r="I6" s="158"/>
      <c r="J6" s="158"/>
      <c r="K6" s="158"/>
      <c r="L6" s="159"/>
      <c r="M6" s="157" t="s">
        <v>49</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ht="14.4">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ht="14.4">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ht="14.4">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ht="14.4">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ht="14.4">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ht="14.4">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45</v>
      </c>
      <c r="G6" s="158"/>
      <c r="H6" s="158"/>
      <c r="I6" s="158"/>
      <c r="J6" s="158"/>
      <c r="K6" s="158"/>
      <c r="L6" s="159"/>
      <c r="M6" s="157" t="s">
        <v>46</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ht="14.4">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ht="14.4">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ht="14.4">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ht="14.4">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ht="14.4">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ht="14.4">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41</v>
      </c>
      <c r="G6" s="158"/>
      <c r="H6" s="158"/>
      <c r="I6" s="158"/>
      <c r="J6" s="158"/>
      <c r="K6" s="158"/>
      <c r="L6" s="159"/>
      <c r="M6" s="157" t="s">
        <v>43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ht="14.4">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ht="14.4">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ht="14.4">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ht="14.4">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ht="14.4">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ht="14.4">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39</v>
      </c>
      <c r="G6" s="158"/>
      <c r="H6" s="158"/>
      <c r="I6" s="158"/>
      <c r="J6" s="158"/>
      <c r="K6" s="158"/>
      <c r="L6" s="159"/>
      <c r="M6" s="157" t="s">
        <v>38</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ht="14.4">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ht="14.4">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ht="14.4">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ht="14.4">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ht="14.4">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ht="14.4">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37</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8" t="s">
        <v>33</v>
      </c>
      <c r="G6" s="158"/>
      <c r="H6" s="158"/>
      <c r="I6" s="158"/>
      <c r="J6" s="158"/>
      <c r="K6" s="158"/>
      <c r="L6" s="159"/>
      <c r="M6" s="157" t="s">
        <v>33</v>
      </c>
      <c r="N6" s="158"/>
      <c r="O6" s="158"/>
      <c r="P6" s="158"/>
      <c r="Q6" s="158"/>
      <c r="R6" s="158"/>
      <c r="S6" s="159"/>
      <c r="T6" s="157" t="s">
        <v>9</v>
      </c>
      <c r="U6" s="158"/>
      <c r="V6" s="158"/>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ht="14.4">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ht="14.4">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ht="14.4">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ht="14.4">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ht="14.4">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ht="14.4">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ht="15.6"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30</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31</v>
      </c>
      <c r="G6" s="166"/>
      <c r="H6" s="166"/>
      <c r="I6" s="167"/>
      <c r="J6" s="168"/>
      <c r="K6" s="157" t="s">
        <v>32</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ht="14.4">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ht="14.4">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ht="14.4">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ht="14.4">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ht="14.4">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ht="14.4">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ht="15.6"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6:8" s="9" customFormat="1" ht="14.4" hidden="1">
      <c r="F33" s="41"/>
      <c r="G33" s="41"/>
      <c r="H33" s="41"/>
    </row>
    <row r="34" spans="6:8" s="9" customFormat="1" ht="14.4" hidden="1">
      <c r="F34" s="41"/>
      <c r="G34" s="41"/>
      <c r="H34" s="41"/>
    </row>
    <row r="35" spans="6:8" s="9" customFormat="1" ht="14.4" hidden="1">
      <c r="F35" s="41"/>
      <c r="G35" s="41"/>
      <c r="H35" s="41"/>
    </row>
    <row r="36" spans="6:8" s="9" customFormat="1" ht="14.4" hidden="1">
      <c r="F36" s="41"/>
      <c r="G36" s="41"/>
      <c r="H36" s="41"/>
    </row>
    <row r="37" spans="6:8" s="9" customFormat="1" ht="14.4" hidden="1">
      <c r="F37" s="41"/>
      <c r="G37" s="41"/>
      <c r="H37" s="41"/>
    </row>
    <row r="38" spans="6:8" s="9" customFormat="1" ht="14.4" hidden="1">
      <c r="F38" s="41"/>
      <c r="G38" s="41"/>
      <c r="H38" s="41"/>
    </row>
    <row r="39" spans="6:8" s="9" customFormat="1" ht="14.4" hidden="1">
      <c r="F39" s="41"/>
      <c r="G39" s="41"/>
      <c r="H39" s="41"/>
    </row>
    <row r="40" spans="6:8" s="9" customFormat="1" ht="14.4" hidden="1">
      <c r="F40" s="41"/>
      <c r="G40" s="41"/>
      <c r="H40" s="41"/>
    </row>
    <row r="41" spans="6:8" s="9" customFormat="1" ht="14.4" hidden="1">
      <c r="F41" s="41"/>
      <c r="G41" s="41"/>
      <c r="H41" s="41"/>
    </row>
    <row r="42" spans="6:8" s="9" customFormat="1" ht="14.4" hidden="1">
      <c r="F42" s="41"/>
      <c r="G42" s="41"/>
      <c r="H42" s="41"/>
    </row>
    <row r="43" spans="6:8" s="9" customFormat="1" ht="14.4" hidden="1">
      <c r="F43" s="41"/>
      <c r="G43" s="41"/>
      <c r="H43" s="41"/>
    </row>
    <row r="44" spans="6:8" s="9" customFormat="1" ht="14.4" hidden="1">
      <c r="F44" s="41"/>
      <c r="G44" s="41"/>
      <c r="H44" s="41"/>
    </row>
    <row r="45" spans="6:8" s="9" customFormat="1" ht="14.4" hidden="1">
      <c r="F45" s="41"/>
      <c r="G45" s="41"/>
      <c r="H45" s="41"/>
    </row>
    <row r="46" spans="6:8" s="9" customFormat="1" ht="14.4" hidden="1">
      <c r="F46" s="41"/>
      <c r="G46" s="41"/>
      <c r="H46" s="41"/>
    </row>
    <row r="47" spans="6:8" s="9" customFormat="1" ht="14.4" hidden="1">
      <c r="F47" s="41"/>
      <c r="G47" s="41"/>
      <c r="H47" s="41"/>
    </row>
    <row r="48" spans="6:8" s="9"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26</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27</v>
      </c>
      <c r="G6" s="166"/>
      <c r="H6" s="166"/>
      <c r="I6" s="167"/>
      <c r="J6" s="168"/>
      <c r="K6" s="157" t="s">
        <v>28</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ht="14.4">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ht="14.4">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ht="14.4">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ht="14.4">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ht="14.4">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ht="14.4">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5.6"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25</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24</v>
      </c>
      <c r="G6" s="166"/>
      <c r="H6" s="166"/>
      <c r="I6" s="167"/>
      <c r="J6" s="168"/>
      <c r="K6" s="157" t="s">
        <v>8</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ht="14.4">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ht="14.4">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ht="14.4">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ht="14.4">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ht="14.4">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ht="14.4">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5.6"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Normal="100"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21</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7" t="s">
        <v>22</v>
      </c>
      <c r="G6" s="166"/>
      <c r="H6" s="166"/>
      <c r="I6" s="167"/>
      <c r="J6" s="168"/>
      <c r="K6" s="157" t="s">
        <v>23</v>
      </c>
      <c r="L6" s="166"/>
      <c r="M6" s="166"/>
      <c r="N6" s="167"/>
      <c r="O6" s="168"/>
      <c r="P6" s="158" t="s">
        <v>9</v>
      </c>
      <c r="Q6" s="16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ht="14.4">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ht="14.4">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ht="14.4">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ht="14.4">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ht="14.4">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ht="14.4">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5.6"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BH58"/>
  <sheetViews>
    <sheetView showGridLines="0" topLeftCell="C1" zoomScale="90" zoomScaleNormal="90" zoomScalePageLayoutView="40" workbookViewId="0">
      <selection activeCell="E5" sqref="E5"/>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5.88671875" style="94" bestFit="1" customWidth="1"/>
    <col min="18" max="18" width="6.33203125" bestFit="1" customWidth="1"/>
    <col min="19" max="23" width="5.88671875" bestFit="1" customWidth="1"/>
    <col min="24" max="24" width="5.88671875" customWidth="1"/>
    <col min="25" max="25" width="5.88671875" bestFit="1" customWidth="1"/>
    <col min="26" max="27" width="5.88671875" customWidth="1"/>
    <col min="28" max="28" width="5.88671875" bestFit="1" customWidth="1"/>
    <col min="29" max="32" width="5.88671875" customWidth="1"/>
    <col min="33" max="33" width="8.88671875" bestFit="1" customWidth="1"/>
    <col min="34" max="34" width="3.33203125" style="9" customWidth="1"/>
    <col min="35" max="49" width="0" style="9" hidden="1" customWidth="1"/>
    <col min="50" max="60" width="0" hidden="1" customWidth="1"/>
    <col min="61" max="16384" width="9.109375" hidden="1"/>
  </cols>
  <sheetData>
    <row r="1" spans="1:49" ht="14.4">
      <c r="A1" s="9"/>
      <c r="B1" s="9"/>
      <c r="C1" s="9"/>
      <c r="D1" s="9"/>
      <c r="E1" s="9"/>
      <c r="F1" s="91"/>
      <c r="G1" s="91"/>
      <c r="H1" s="91"/>
      <c r="I1" s="91"/>
      <c r="J1" s="91"/>
      <c r="K1" s="91"/>
      <c r="L1" s="91"/>
      <c r="M1" s="91"/>
      <c r="N1" s="91"/>
      <c r="O1" s="91"/>
      <c r="P1" s="91"/>
      <c r="Q1" s="91"/>
      <c r="R1" s="9"/>
      <c r="S1" s="9"/>
      <c r="T1" s="9"/>
      <c r="U1" s="9"/>
      <c r="W1" s="9"/>
      <c r="X1" s="9"/>
      <c r="Y1" s="9"/>
      <c r="Z1" s="9"/>
      <c r="AA1" s="9"/>
      <c r="AB1" s="9"/>
      <c r="AC1" s="9"/>
      <c r="AD1" s="9"/>
      <c r="AE1" s="9"/>
      <c r="AF1" s="9"/>
      <c r="AG1" s="9"/>
    </row>
    <row r="2" spans="1:49" ht="18.600000000000001" thickBot="1">
      <c r="A2" s="9"/>
      <c r="B2" s="8" t="s">
        <v>128</v>
      </c>
      <c r="C2" s="23"/>
      <c r="D2" s="23"/>
      <c r="E2" s="23"/>
      <c r="F2" s="92"/>
      <c r="G2" s="92"/>
      <c r="H2" s="92"/>
      <c r="I2" s="92"/>
      <c r="J2" s="92"/>
      <c r="K2" s="92"/>
      <c r="L2" s="92"/>
      <c r="M2" s="92"/>
      <c r="N2" s="92"/>
      <c r="O2" s="92"/>
      <c r="P2" s="92"/>
      <c r="Q2" s="92"/>
      <c r="R2" s="23"/>
      <c r="S2" s="23"/>
      <c r="T2" s="23"/>
      <c r="U2" s="23"/>
      <c r="V2" s="23"/>
      <c r="W2" s="23"/>
      <c r="X2" s="23"/>
      <c r="Y2" s="23"/>
      <c r="Z2" s="23"/>
      <c r="AA2" s="23"/>
      <c r="AB2" s="23"/>
      <c r="AC2" s="23"/>
      <c r="AD2" s="23"/>
      <c r="AE2" s="23"/>
      <c r="AF2" s="23"/>
      <c r="AG2" s="23"/>
    </row>
    <row r="3" spans="1:49" ht="14.4">
      <c r="A3" s="9"/>
      <c r="B3" s="10"/>
      <c r="C3" s="24"/>
      <c r="D3" s="24"/>
      <c r="E3" s="24"/>
      <c r="F3" s="93"/>
      <c r="G3" s="93"/>
      <c r="H3" s="93"/>
      <c r="I3" s="93"/>
      <c r="J3" s="93"/>
      <c r="K3" s="93"/>
      <c r="L3" s="93"/>
      <c r="M3" s="93"/>
      <c r="N3" s="93"/>
      <c r="O3" s="93"/>
      <c r="P3" s="93"/>
      <c r="Q3" s="93"/>
      <c r="R3" s="24"/>
      <c r="S3" s="24"/>
      <c r="AG3" s="25">
        <f>+' '!I17</f>
        <v>45458</v>
      </c>
    </row>
    <row r="4" spans="1:49" ht="16.2">
      <c r="A4" s="9"/>
      <c r="B4" s="11" t="s">
        <v>7</v>
      </c>
      <c r="C4" s="26"/>
      <c r="D4" s="24"/>
      <c r="E4" s="58" t="s">
        <v>132</v>
      </c>
      <c r="F4" s="93"/>
      <c r="G4" s="93"/>
      <c r="H4" s="93"/>
      <c r="I4" s="93"/>
      <c r="J4" s="93"/>
      <c r="K4" s="93"/>
      <c r="L4" s="93"/>
      <c r="M4" s="93"/>
      <c r="N4" s="93"/>
      <c r="O4" s="93"/>
      <c r="P4" s="93"/>
      <c r="Q4" s="93"/>
      <c r="R4" s="24"/>
      <c r="S4" s="24"/>
      <c r="T4" s="24"/>
      <c r="U4" s="24"/>
      <c r="V4" s="24"/>
      <c r="W4" s="24"/>
      <c r="X4" s="24"/>
      <c r="Y4" s="24"/>
      <c r="Z4" s="24"/>
      <c r="AA4" s="24"/>
      <c r="AB4" s="24"/>
      <c r="AC4" s="24"/>
      <c r="AD4" s="24"/>
      <c r="AE4" s="24"/>
      <c r="AF4" s="24"/>
      <c r="AG4" s="24"/>
    </row>
    <row r="5" spans="1:49" ht="14.4">
      <c r="A5" s="9"/>
      <c r="B5" s="10"/>
      <c r="C5" s="24"/>
      <c r="D5" s="24"/>
      <c r="E5" s="24"/>
      <c r="F5" s="93"/>
      <c r="G5" s="93"/>
      <c r="H5" s="93"/>
      <c r="I5" s="93"/>
      <c r="J5" s="93"/>
      <c r="K5" s="93"/>
      <c r="L5" s="93"/>
      <c r="M5" s="93"/>
      <c r="N5" s="93"/>
      <c r="O5" s="93"/>
      <c r="P5" s="93"/>
      <c r="Q5" s="93"/>
      <c r="R5" s="24"/>
      <c r="S5" s="24"/>
      <c r="T5" s="24"/>
      <c r="U5" s="24"/>
      <c r="V5" s="24"/>
      <c r="W5" s="24"/>
      <c r="X5" s="24"/>
      <c r="Y5" s="24"/>
      <c r="Z5" s="24"/>
      <c r="AA5" s="24"/>
      <c r="AB5" s="24"/>
      <c r="AC5" s="24"/>
      <c r="AD5" s="24"/>
      <c r="AE5" s="24"/>
      <c r="AF5" s="24"/>
      <c r="AG5" s="24"/>
    </row>
    <row r="6" spans="1:49" ht="14.4">
      <c r="A6" s="9"/>
      <c r="B6" s="86" t="s">
        <v>104</v>
      </c>
      <c r="D6" s="24"/>
      <c r="E6" s="24"/>
      <c r="F6" s="93"/>
      <c r="G6" s="93"/>
      <c r="H6" s="93"/>
      <c r="I6" s="93"/>
      <c r="J6" s="93"/>
      <c r="K6" s="93"/>
      <c r="L6" s="93"/>
      <c r="M6" s="93"/>
      <c r="N6" s="93"/>
      <c r="O6" s="93"/>
      <c r="P6" s="93"/>
      <c r="Q6" s="93"/>
      <c r="R6" s="24"/>
      <c r="S6" s="24"/>
      <c r="T6" s="24"/>
      <c r="U6" s="24"/>
      <c r="V6" s="24"/>
      <c r="W6" s="24"/>
      <c r="X6" s="24"/>
      <c r="Y6" s="24"/>
      <c r="Z6" s="24"/>
      <c r="AA6" s="24"/>
      <c r="AB6" s="24"/>
      <c r="AC6" s="24"/>
      <c r="AD6" s="24"/>
      <c r="AE6" s="24"/>
      <c r="AF6" s="24"/>
      <c r="AG6" s="24"/>
    </row>
    <row r="7" spans="1:49" ht="14.4">
      <c r="A7" s="9"/>
      <c r="B7" s="10"/>
      <c r="C7" s="105" t="s">
        <v>105</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c r="X7" s="112">
        <v>2023</v>
      </c>
      <c r="Y7" s="112">
        <v>2023</v>
      </c>
      <c r="Z7" s="112">
        <v>2023</v>
      </c>
      <c r="AA7" s="112">
        <v>2023</v>
      </c>
      <c r="AB7" s="112">
        <v>2023</v>
      </c>
      <c r="AC7" s="112">
        <v>2023</v>
      </c>
      <c r="AD7" s="112">
        <v>2024</v>
      </c>
      <c r="AE7" s="112">
        <v>2024</v>
      </c>
      <c r="AF7" s="112">
        <v>2024</v>
      </c>
      <c r="AG7" s="112">
        <v>2024</v>
      </c>
    </row>
    <row r="8" spans="1:49" s="20" customFormat="1" ht="14.4">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121</v>
      </c>
      <c r="V8" s="113" t="s">
        <v>47</v>
      </c>
      <c r="W8" s="113" t="s">
        <v>51</v>
      </c>
      <c r="X8" s="113" t="s">
        <v>55</v>
      </c>
      <c r="Y8" s="113" t="s">
        <v>78</v>
      </c>
      <c r="Z8" s="113" t="s">
        <v>79</v>
      </c>
      <c r="AA8" s="113" t="s">
        <v>80</v>
      </c>
      <c r="AB8" s="113" t="s">
        <v>81</v>
      </c>
      <c r="AC8" s="113" t="s">
        <v>82</v>
      </c>
      <c r="AD8" s="113" t="s">
        <v>75</v>
      </c>
      <c r="AE8" s="113" t="s">
        <v>76</v>
      </c>
      <c r="AF8" s="113" t="s">
        <v>77</v>
      </c>
      <c r="AG8" s="139" t="s">
        <v>121</v>
      </c>
      <c r="AH8" s="9"/>
      <c r="AI8" s="19"/>
      <c r="AJ8" s="19"/>
      <c r="AK8" s="19"/>
      <c r="AL8" s="19"/>
      <c r="AM8" s="19"/>
      <c r="AN8" s="19"/>
      <c r="AO8" s="19"/>
      <c r="AP8" s="19"/>
      <c r="AQ8" s="19"/>
      <c r="AR8" s="19"/>
      <c r="AS8" s="19"/>
      <c r="AT8" s="19"/>
      <c r="AU8" s="19"/>
      <c r="AV8" s="19"/>
      <c r="AW8" s="19"/>
    </row>
    <row r="9" spans="1:49"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3">
        <v>0.99686465614917141</v>
      </c>
      <c r="S9" s="133">
        <v>1.032</v>
      </c>
      <c r="T9" s="133">
        <v>1.0449999999999999</v>
      </c>
      <c r="U9" s="133">
        <v>1.0569</v>
      </c>
      <c r="V9" s="133">
        <v>0.98</v>
      </c>
      <c r="W9" s="133">
        <v>1.0900000000000001</v>
      </c>
      <c r="X9" s="133">
        <v>1.1599999999999999</v>
      </c>
      <c r="Y9" s="133">
        <v>1.1499999999999999</v>
      </c>
      <c r="Z9" s="133">
        <v>1.0489999999999999</v>
      </c>
      <c r="AA9" s="133">
        <v>1.18</v>
      </c>
      <c r="AB9" s="133">
        <v>0.99</v>
      </c>
      <c r="AC9" s="133">
        <v>1.05</v>
      </c>
      <c r="AD9" s="133">
        <v>1.07</v>
      </c>
      <c r="AE9" s="133">
        <v>1.0980000000000001</v>
      </c>
      <c r="AF9" s="133">
        <v>1.0980000000000001</v>
      </c>
      <c r="AG9" s="134">
        <v>1.0980000000000001</v>
      </c>
    </row>
    <row r="10" spans="1:49" ht="20.25" customHeight="1">
      <c r="A10" s="9"/>
      <c r="B10" s="18"/>
      <c r="C10" s="102"/>
      <c r="D10" s="103"/>
      <c r="E10" s="103"/>
      <c r="F10" s="99"/>
      <c r="G10" s="99"/>
      <c r="H10" s="99"/>
      <c r="I10" s="99"/>
      <c r="J10" s="99"/>
      <c r="K10" s="99"/>
      <c r="L10" s="99"/>
      <c r="M10" s="99"/>
      <c r="N10" s="99"/>
      <c r="O10" s="99"/>
      <c r="P10" s="99"/>
      <c r="Q10" s="104"/>
      <c r="R10" s="9"/>
      <c r="S10" s="9"/>
    </row>
    <row r="11" spans="1:49" ht="20.25" customHeight="1">
      <c r="A11" s="9"/>
      <c r="B11" s="9"/>
      <c r="C11" s="9"/>
      <c r="D11" s="9"/>
      <c r="E11" s="9"/>
      <c r="F11"/>
      <c r="G11"/>
      <c r="H11"/>
      <c r="I11"/>
      <c r="J11"/>
      <c r="K11"/>
      <c r="L11"/>
      <c r="M11"/>
      <c r="N11"/>
      <c r="O11" s="91"/>
      <c r="P11" s="91"/>
      <c r="Q11" s="91"/>
      <c r="R11" s="9"/>
      <c r="S11" s="9"/>
    </row>
    <row r="12" spans="1:49" ht="20.25" customHeight="1">
      <c r="A12" s="9"/>
      <c r="B12" s="9"/>
      <c r="C12" s="100" t="s">
        <v>97</v>
      </c>
      <c r="D12" s="9"/>
      <c r="E12" s="9"/>
      <c r="F12"/>
      <c r="G12"/>
      <c r="H12"/>
      <c r="I12"/>
      <c r="J12"/>
      <c r="K12"/>
      <c r="L12"/>
      <c r="M12"/>
      <c r="N12"/>
      <c r="O12" s="91"/>
      <c r="P12" s="91"/>
      <c r="Q12" s="91"/>
      <c r="R12" s="9"/>
      <c r="S12" s="9"/>
    </row>
    <row r="13" spans="1:49" ht="20.25" customHeight="1">
      <c r="A13" s="9"/>
      <c r="B13" s="9"/>
      <c r="C13" s="100" t="s">
        <v>98</v>
      </c>
      <c r="D13" s="9"/>
      <c r="E13" s="9"/>
      <c r="F13"/>
      <c r="G13"/>
      <c r="H13"/>
      <c r="I13"/>
      <c r="J13"/>
      <c r="K13"/>
      <c r="L13"/>
      <c r="M13"/>
      <c r="N13"/>
      <c r="O13" s="91"/>
      <c r="P13" s="91"/>
      <c r="Q13" s="91"/>
      <c r="R13" s="9"/>
      <c r="S13" s="9"/>
    </row>
    <row r="14" spans="1:49" ht="26.7" hidden="1" customHeight="1"/>
    <row r="15" spans="1:49" ht="26.4" hidden="1" customHeight="1"/>
    <row r="16" spans="1:49" ht="26.4"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26.7" hidden="1" customHeight="1"/>
    <row r="39" ht="11.4" hidden="1" customHeight="1"/>
    <row r="40" ht="9" hidden="1" customHeight="1"/>
    <row r="41" ht="17.399999999999999"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8.600000000000001"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abSelected="1" zoomScaleNormal="100" workbookViewId="0"/>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45458</v>
      </c>
      <c r="AG3" s="25"/>
      <c r="AH3" s="9"/>
    </row>
    <row r="4" spans="1:34" ht="16.2">
      <c r="A4" s="9"/>
      <c r="B4" s="11" t="s">
        <v>7</v>
      </c>
      <c r="C4" s="26"/>
      <c r="D4" s="93" t="s">
        <v>47</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May</v>
      </c>
      <c r="G9" s="155"/>
      <c r="H9" s="155"/>
      <c r="I9" s="155"/>
      <c r="J9" s="155"/>
      <c r="K9" s="155"/>
      <c r="L9" s="155"/>
      <c r="M9" s="155"/>
      <c r="N9" s="155"/>
      <c r="O9" s="155"/>
      <c r="P9" s="156"/>
      <c r="Q9" s="157" t="str">
        <f>"January to "&amp; D4</f>
        <v>January to May</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160</v>
      </c>
      <c r="G13" s="71">
        <v>99</v>
      </c>
      <c r="H13" s="71">
        <v>83</v>
      </c>
      <c r="I13" s="71">
        <v>0</v>
      </c>
      <c r="J13" s="71">
        <v>0</v>
      </c>
      <c r="K13" s="71">
        <v>90</v>
      </c>
      <c r="L13" s="64">
        <f>IFERROR(F13/G13-1,"n/a")</f>
        <v>0.61616161616161613</v>
      </c>
      <c r="M13" s="64">
        <f>IFERROR(F13/H13-1,"n/a")</f>
        <v>0.92771084337349397</v>
      </c>
      <c r="N13" s="64" t="str">
        <f>IFERROR(F13/I13-1,"n/a")</f>
        <v>n/a</v>
      </c>
      <c r="O13" s="64" t="str">
        <f>IFERROR(F13/J13-1,"n/a")</f>
        <v>n/a</v>
      </c>
      <c r="P13" s="60">
        <f>IFERROR(F13/K13-1,"n/a")</f>
        <v>0.77777777777777768</v>
      </c>
      <c r="Q13" s="68">
        <f>'Apr-24'!Q13+F13</f>
        <v>1049</v>
      </c>
      <c r="R13" s="68">
        <f>'Apr-24'!R13+G13</f>
        <v>758</v>
      </c>
      <c r="S13" s="68">
        <f>'Apr-24'!S13+H13</f>
        <v>749</v>
      </c>
      <c r="T13" s="68">
        <f>'Apr-24'!T13+I13</f>
        <v>0</v>
      </c>
      <c r="U13" s="68">
        <f>'Apr-24'!U13+J13</f>
        <v>551</v>
      </c>
      <c r="V13" s="68">
        <f>'Apr-24'!V13+K13</f>
        <v>735</v>
      </c>
      <c r="W13" s="64">
        <f>IFERROR(Q13/R13-1,"n/a")</f>
        <v>0.38390501319261205</v>
      </c>
      <c r="X13" s="64">
        <f>IFERROR(Q13/S13-1,"n/a")</f>
        <v>0.4005340453938584</v>
      </c>
      <c r="Y13" s="64" t="str">
        <f>IFERROR(Q13/T13-1,"n/a")</f>
        <v>n/a</v>
      </c>
      <c r="Z13" s="64">
        <f>IFERROR(Q13/U13-1,"n/a")</f>
        <v>0.90381125226860259</v>
      </c>
      <c r="AA13" s="60">
        <f>IFERROR(Q13/V13-1,"n/a")</f>
        <v>0.42721088435374144</v>
      </c>
      <c r="AB13" s="68">
        <v>1630</v>
      </c>
      <c r="AC13" s="68">
        <v>1486</v>
      </c>
      <c r="AD13" s="68">
        <v>522</v>
      </c>
      <c r="AE13" s="68">
        <v>551</v>
      </c>
      <c r="AF13" s="136">
        <v>1591</v>
      </c>
      <c r="AG13" s="123"/>
      <c r="AH13" s="123"/>
    </row>
    <row r="14" spans="1:34" s="124" customFormat="1" ht="10.8">
      <c r="A14" s="123"/>
      <c r="B14" s="128"/>
      <c r="C14" s="33"/>
      <c r="D14" s="26" t="s">
        <v>11</v>
      </c>
      <c r="E14" s="32"/>
      <c r="F14" s="71">
        <v>572153</v>
      </c>
      <c r="G14" s="71">
        <v>353242</v>
      </c>
      <c r="H14" s="71">
        <v>234968</v>
      </c>
      <c r="I14" s="71">
        <v>0</v>
      </c>
      <c r="J14" s="71">
        <v>0</v>
      </c>
      <c r="K14" s="71">
        <v>303053</v>
      </c>
      <c r="L14" s="64">
        <f>IFERROR(F14/G14-1,"n/a")</f>
        <v>0.61971962563908023</v>
      </c>
      <c r="M14" s="64">
        <f>IFERROR(F14/H14-1,"n/a")</f>
        <v>1.4350251949201591</v>
      </c>
      <c r="N14" s="64" t="str">
        <f>IFERROR(F14/I14-1,"n/a")</f>
        <v>n/a</v>
      </c>
      <c r="O14" s="64" t="str">
        <f>IFERROR(F14/J14-1,"n/a")</f>
        <v>n/a</v>
      </c>
      <c r="P14" s="60">
        <f>IFERROR(F14/K14-1,"n/a")</f>
        <v>0.88796349153448406</v>
      </c>
      <c r="Q14" s="68">
        <f>'Apr-24'!Q14+F14</f>
        <v>3381506</v>
      </c>
      <c r="R14" s="68">
        <f>'Apr-24'!R14+G14</f>
        <v>2341177</v>
      </c>
      <c r="S14" s="68">
        <f>'Apr-24'!S14+H14</f>
        <v>1292414</v>
      </c>
      <c r="T14" s="68">
        <f>'Apr-24'!T14+I14</f>
        <v>0</v>
      </c>
      <c r="U14" s="68">
        <f>'Apr-24'!U14+J14</f>
        <v>1092884</v>
      </c>
      <c r="V14" s="68">
        <f>'Apr-24'!V14+K14</f>
        <v>2148202</v>
      </c>
      <c r="W14" s="64">
        <f>IFERROR(Q14/R14-1,"n/a")</f>
        <v>0.44436153268206557</v>
      </c>
      <c r="X14" s="64">
        <f>IFERROR(Q14/S14-1,"n/a")</f>
        <v>1.6164263154066729</v>
      </c>
      <c r="Y14" s="64" t="str">
        <f>IFERROR(Q14/T14-1,"n/a")</f>
        <v>n/a</v>
      </c>
      <c r="Z14" s="64">
        <f>IFERROR(Q14/U14-1,"n/a")</f>
        <v>2.0941124584127868</v>
      </c>
      <c r="AA14" s="60">
        <f>IFERROR(Q14/V14-1,"n/a")</f>
        <v>0.57410988352119596</v>
      </c>
      <c r="AB14" s="68">
        <v>5232537</v>
      </c>
      <c r="AC14" s="68">
        <v>3592413</v>
      </c>
      <c r="AD14" s="68">
        <v>768312</v>
      </c>
      <c r="AE14" s="68">
        <v>1092884</v>
      </c>
      <c r="AF14" s="136">
        <v>4592479</v>
      </c>
      <c r="AG14" s="123"/>
      <c r="AH14" s="123"/>
    </row>
    <row r="15" spans="1:34" s="124" customFormat="1" ht="10.8">
      <c r="A15" s="123"/>
      <c r="B15" s="128"/>
      <c r="C15" s="31" t="s">
        <v>133</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92</v>
      </c>
      <c r="G16" s="71">
        <v>70</v>
      </c>
      <c r="H16" s="71">
        <v>71</v>
      </c>
      <c r="I16" s="71">
        <v>17</v>
      </c>
      <c r="J16" s="71">
        <v>0</v>
      </c>
      <c r="K16" s="71">
        <v>71</v>
      </c>
      <c r="L16" s="64">
        <f>IFERROR(F16/G16-1,"n/a")</f>
        <v>0.31428571428571428</v>
      </c>
      <c r="M16" s="64">
        <f>IFERROR(F16/H16-1,"n/a")</f>
        <v>0.29577464788732399</v>
      </c>
      <c r="N16" s="64">
        <f>IFERROR(F16/I16-1,"n/a")</f>
        <v>4.4117647058823533</v>
      </c>
      <c r="O16" s="64" t="str">
        <f>IFERROR(F16/J16-1,"n/a")</f>
        <v>n/a</v>
      </c>
      <c r="P16" s="60">
        <f>IFERROR(F16/K16-1,"n/a")</f>
        <v>0.29577464788732399</v>
      </c>
      <c r="Q16" s="68">
        <f>'Apr-24'!Q16+F16</f>
        <v>179</v>
      </c>
      <c r="R16" s="68">
        <f>'Apr-24'!R16+G16</f>
        <v>143</v>
      </c>
      <c r="S16" s="68">
        <f>'Apr-24'!S16+H16</f>
        <v>163</v>
      </c>
      <c r="T16" s="68">
        <f>'Apr-24'!T16+I16</f>
        <v>34</v>
      </c>
      <c r="U16" s="68">
        <f>'Apr-24'!U16+J16</f>
        <v>10</v>
      </c>
      <c r="V16" s="68">
        <f>'Apr-24'!V16+K16</f>
        <v>145</v>
      </c>
      <c r="W16" s="64">
        <f>IFERROR(Q16/R16-1,"n/a")</f>
        <v>0.25174825174825166</v>
      </c>
      <c r="X16" s="64">
        <f>IFERROR(Q16/S16-1,"n/a")</f>
        <v>9.8159509202454087E-2</v>
      </c>
      <c r="Y16" s="64">
        <f>IFERROR(Q16/T16-1,"n/a")</f>
        <v>4.2647058823529411</v>
      </c>
      <c r="Z16" s="64">
        <f>IFERROR(Q16/U16-1,"n/a")</f>
        <v>16.899999999999999</v>
      </c>
      <c r="AA16" s="60">
        <f>IFERROR(Q16/V16-1,"n/a")</f>
        <v>0.23448275862068968</v>
      </c>
      <c r="AB16" s="68">
        <v>575</v>
      </c>
      <c r="AC16" s="68">
        <v>572</v>
      </c>
      <c r="AD16" s="68">
        <v>202</v>
      </c>
      <c r="AE16" s="68">
        <v>54</v>
      </c>
      <c r="AF16" s="136">
        <v>586</v>
      </c>
      <c r="AG16" s="123"/>
      <c r="AH16" s="123"/>
    </row>
    <row r="17" spans="1:34" s="124" customFormat="1" ht="10.8">
      <c r="A17" s="123"/>
      <c r="B17" s="128"/>
      <c r="C17" s="33"/>
      <c r="D17" s="26" t="s">
        <v>11</v>
      </c>
      <c r="E17" s="32"/>
      <c r="F17" s="71">
        <v>195939</v>
      </c>
      <c r="G17" s="71">
        <v>161083</v>
      </c>
      <c r="H17" s="71">
        <v>82038</v>
      </c>
      <c r="I17" s="71">
        <v>24481</v>
      </c>
      <c r="J17" s="71">
        <v>0</v>
      </c>
      <c r="K17" s="71">
        <v>165399</v>
      </c>
      <c r="L17" s="64">
        <f>IFERROR(F17/G17-1,"n/a")</f>
        <v>0.21638534171824464</v>
      </c>
      <c r="M17" s="64">
        <f>IFERROR(F17/H17-1,"n/a")</f>
        <v>1.3883931836466026</v>
      </c>
      <c r="N17" s="64">
        <f>IFERROR(F17/I17-1,"n/a")</f>
        <v>7.0037171684163226</v>
      </c>
      <c r="O17" s="64" t="str">
        <f>IFERROR(F17/J17-1,"n/a")</f>
        <v>n/a</v>
      </c>
      <c r="P17" s="60">
        <f>IFERROR(F17/K17-1,"n/a")</f>
        <v>0.18464440534706972</v>
      </c>
      <c r="Q17" s="68">
        <f>'Apr-24'!Q17+F17</f>
        <v>448592</v>
      </c>
      <c r="R17" s="68">
        <f>'Apr-24'!R17+G17</f>
        <v>351486</v>
      </c>
      <c r="S17" s="68">
        <f>'Apr-24'!S17+H17</f>
        <v>178913</v>
      </c>
      <c r="T17" s="68">
        <f>'Apr-24'!T17+I17</f>
        <v>40586</v>
      </c>
      <c r="U17" s="68">
        <f>'Apr-24'!U17+J17</f>
        <v>41113</v>
      </c>
      <c r="V17" s="68">
        <f>'Apr-24'!V17+K17</f>
        <v>393104</v>
      </c>
      <c r="W17" s="64">
        <f>IFERROR(Q17/R17-1,"n/a")</f>
        <v>0.27627273917026574</v>
      </c>
      <c r="X17" s="64">
        <f>IFERROR(Q17/S17-1,"n/a")</f>
        <v>1.5073191998345563</v>
      </c>
      <c r="Y17" s="64">
        <f>IFERROR(Q17/T17-1,"n/a")</f>
        <v>10.05287537574533</v>
      </c>
      <c r="Z17" s="64">
        <f>IFERROR(Q17/U17-1,"n/a")</f>
        <v>9.9111959720769587</v>
      </c>
      <c r="AA17" s="60">
        <f>IFERROR(Q17/V17-1,"n/a")</f>
        <v>0.14115348610037048</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91</v>
      </c>
      <c r="G19" s="71">
        <v>99</v>
      </c>
      <c r="H19" s="71">
        <v>91</v>
      </c>
      <c r="I19" s="71">
        <v>1</v>
      </c>
      <c r="J19" s="71">
        <v>0</v>
      </c>
      <c r="K19" s="71">
        <v>37</v>
      </c>
      <c r="L19" s="64">
        <f>IFERROR(F19/G19-1,"n/a")</f>
        <v>-8.0808080808080773E-2</v>
      </c>
      <c r="M19" s="64">
        <f>IFERROR(F19/H19-1,"n/a")</f>
        <v>0</v>
      </c>
      <c r="N19" s="64">
        <f>IFERROR(F19/I19-1,"n/a")</f>
        <v>90</v>
      </c>
      <c r="O19" s="64" t="str">
        <f>IFERROR(F19/J19-1,"n/a")</f>
        <v>n/a</v>
      </c>
      <c r="P19" s="60">
        <f>IFERROR(F19/K19-1,"n/a")</f>
        <v>1.4594594594594597</v>
      </c>
      <c r="Q19" s="68">
        <f>'Apr-24'!Q19+F19</f>
        <v>170</v>
      </c>
      <c r="R19" s="68">
        <f>'Apr-24'!R19+G19</f>
        <v>169</v>
      </c>
      <c r="S19" s="68">
        <f>'Apr-24'!S19+H19</f>
        <v>138</v>
      </c>
      <c r="T19" s="68">
        <f>'Apr-24'!T19+I19</f>
        <v>3</v>
      </c>
      <c r="U19" s="68">
        <f>'Apr-24'!U19+J19</f>
        <v>3</v>
      </c>
      <c r="V19" s="68">
        <f>'Apr-24'!V19+K19</f>
        <v>64</v>
      </c>
      <c r="W19" s="64">
        <f>IFERROR(Q19/R19-1,"n/a")</f>
        <v>5.9171597633136397E-3</v>
      </c>
      <c r="X19" s="64">
        <f>IFERROR(Q19/S19-1,"n/a")</f>
        <v>0.23188405797101441</v>
      </c>
      <c r="Y19" s="64">
        <f>IFERROR(Q19/T19-1,"n/a")</f>
        <v>55.666666666666664</v>
      </c>
      <c r="Z19" s="64">
        <f>IFERROR(Q19/U19-1,"n/a")</f>
        <v>55.666666666666664</v>
      </c>
      <c r="AA19" s="60">
        <f>IFERROR(Q19/V19-1,"n/a")</f>
        <v>1.65625</v>
      </c>
      <c r="AB19" s="68">
        <v>708</v>
      </c>
      <c r="AC19" s="68">
        <v>658</v>
      </c>
      <c r="AD19" s="68">
        <v>47</v>
      </c>
      <c r="AE19" s="68">
        <v>9</v>
      </c>
      <c r="AF19" s="136">
        <v>290</v>
      </c>
      <c r="AG19" s="123"/>
      <c r="AH19" s="123"/>
    </row>
    <row r="20" spans="1:34" s="124" customFormat="1" ht="10.8">
      <c r="A20" s="123"/>
      <c r="B20" s="128"/>
      <c r="C20" s="33"/>
      <c r="D20" s="26" t="s">
        <v>11</v>
      </c>
      <c r="E20" s="32"/>
      <c r="F20" s="71">
        <v>156895</v>
      </c>
      <c r="G20" s="71">
        <v>137318</v>
      </c>
      <c r="H20" s="71">
        <v>88575</v>
      </c>
      <c r="I20" s="71">
        <v>0</v>
      </c>
      <c r="J20" s="71">
        <v>0</v>
      </c>
      <c r="K20" s="71">
        <v>66376</v>
      </c>
      <c r="L20" s="64">
        <f>IFERROR(F20/G20-1,"n/a")</f>
        <v>0.14256688853609867</v>
      </c>
      <c r="M20" s="64">
        <f>IFERROR(F20/H20-1,"n/a")</f>
        <v>0.7713237369460908</v>
      </c>
      <c r="N20" s="64" t="str">
        <f>IFERROR(F20/I20-1,"n/a")</f>
        <v>n/a</v>
      </c>
      <c r="O20" s="64" t="str">
        <f>IFERROR(F20/J20-1,"n/a")</f>
        <v>n/a</v>
      </c>
      <c r="P20" s="60">
        <f>IFERROR(F20/K20-1,"n/a")</f>
        <v>1.3637308665782815</v>
      </c>
      <c r="Q20" s="68">
        <f>'Apr-24'!Q20+F20</f>
        <v>272491</v>
      </c>
      <c r="R20" s="68">
        <f>'Apr-24'!R20+G20</f>
        <v>224466</v>
      </c>
      <c r="S20" s="68">
        <f>'Apr-24'!S20+H20</f>
        <v>124236</v>
      </c>
      <c r="T20" s="68">
        <f>'Apr-24'!T20+I20</f>
        <v>0</v>
      </c>
      <c r="U20" s="68">
        <f>'Apr-24'!U20+J20</f>
        <v>1753</v>
      </c>
      <c r="V20" s="68">
        <f>'Apr-24'!V20+K20</f>
        <v>108923</v>
      </c>
      <c r="W20" s="64">
        <f>IFERROR(Q20/R20-1,"n/a")</f>
        <v>0.2139522243903309</v>
      </c>
      <c r="X20" s="64">
        <f>IFERROR(Q20/S20-1,"n/a")</f>
        <v>1.1933336553012008</v>
      </c>
      <c r="Y20" s="64" t="str">
        <f>IFERROR(Q20/T20-1,"n/a")</f>
        <v>n/a</v>
      </c>
      <c r="Z20" s="64">
        <f>IFERROR(Q20/U20-1,"n/a")</f>
        <v>154.44266970907017</v>
      </c>
      <c r="AA20" s="60">
        <f>IFERROR(Q20/V20-1,"n/a")</f>
        <v>1.5016846763309859</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148</v>
      </c>
      <c r="G22" s="71">
        <v>159</v>
      </c>
      <c r="H22" s="71">
        <v>107</v>
      </c>
      <c r="I22" s="71">
        <v>0</v>
      </c>
      <c r="J22" s="71">
        <v>0</v>
      </c>
      <c r="K22" s="71">
        <v>113</v>
      </c>
      <c r="L22" s="64">
        <f>IFERROR(F22/G22-1,"n/a")</f>
        <v>-6.9182389937106903E-2</v>
      </c>
      <c r="M22" s="64">
        <f>IFERROR(F22/H22-1,"n/a")</f>
        <v>0.38317757009345788</v>
      </c>
      <c r="N22" s="64" t="str">
        <f>IFERROR(F22/I22-1,"n/a")</f>
        <v>n/a</v>
      </c>
      <c r="O22" s="64" t="str">
        <f>IFERROR(F22/J22-1,"n/a")</f>
        <v>n/a</v>
      </c>
      <c r="P22" s="60">
        <f>IFERROR(F22/K22-1,"n/a")</f>
        <v>0.30973451327433632</v>
      </c>
      <c r="Q22" s="68">
        <f>'Apr-24'!Q22+F22</f>
        <v>600</v>
      </c>
      <c r="R22" s="68">
        <f>'Apr-24'!R22+G22</f>
        <v>608</v>
      </c>
      <c r="S22" s="68">
        <f>'Apr-24'!S22+H22</f>
        <v>260</v>
      </c>
      <c r="T22" s="68">
        <f>'Apr-24'!T22+I22</f>
        <v>0</v>
      </c>
      <c r="U22" s="68">
        <f>'Apr-24'!U22+J22</f>
        <v>43</v>
      </c>
      <c r="V22" s="68">
        <f>'Apr-24'!V22+K22</f>
        <v>292</v>
      </c>
      <c r="W22" s="64">
        <f>IFERROR(Q22/R22-1,"n/a")</f>
        <v>-1.3157894736842146E-2</v>
      </c>
      <c r="X22" s="64">
        <f>IFERROR(Q22/S22-1,"n/a")</f>
        <v>1.3076923076923075</v>
      </c>
      <c r="Y22" s="64" t="str">
        <f>IFERROR(Q22/T22-1,"n/a")</f>
        <v>n/a</v>
      </c>
      <c r="Z22" s="64">
        <f>IFERROR(Q22/U22-1,"n/a")</f>
        <v>12.953488372093023</v>
      </c>
      <c r="AA22" s="60">
        <f>IFERROR(Q22/V22-1,"n/a")</f>
        <v>1.0547945205479454</v>
      </c>
      <c r="AB22" s="68">
        <v>1500</v>
      </c>
      <c r="AC22" s="68">
        <v>895</v>
      </c>
      <c r="AD22" s="68">
        <v>283</v>
      </c>
      <c r="AE22" s="68">
        <v>43</v>
      </c>
      <c r="AF22" s="136">
        <v>827</v>
      </c>
      <c r="AG22" s="123"/>
      <c r="AH22" s="123"/>
    </row>
    <row r="23" spans="1:34" s="124" customFormat="1" ht="10.8">
      <c r="A23" s="123"/>
      <c r="B23" s="128"/>
      <c r="C23" s="33"/>
      <c r="D23" s="26" t="s">
        <v>11</v>
      </c>
      <c r="E23" s="32"/>
      <c r="F23" s="71">
        <v>429131</v>
      </c>
      <c r="G23" s="71">
        <v>390316</v>
      </c>
      <c r="H23" s="71">
        <v>173929</v>
      </c>
      <c r="I23" s="71">
        <v>0</v>
      </c>
      <c r="J23" s="71">
        <v>0</v>
      </c>
      <c r="K23" s="71">
        <v>300445</v>
      </c>
      <c r="L23" s="64">
        <f>IFERROR(F23/G23-1,"n/a")</f>
        <v>9.9445065024236667E-2</v>
      </c>
      <c r="M23" s="64">
        <f>IFERROR(F23/H23-1,"n/a")</f>
        <v>1.4672768773465035</v>
      </c>
      <c r="N23" s="64" t="str">
        <f>IFERROR(F23/I23-1,"n/a")</f>
        <v>n/a</v>
      </c>
      <c r="O23" s="64" t="str">
        <f>IFERROR(F23/J23-1,"n/a")</f>
        <v>n/a</v>
      </c>
      <c r="P23" s="60">
        <f>IFERROR(F23/K23-1,"n/a")</f>
        <v>0.42831799497412182</v>
      </c>
      <c r="Q23" s="68">
        <f>'Apr-24'!Q23+F23</f>
        <v>1773821</v>
      </c>
      <c r="R23" s="68">
        <f>'Apr-24'!R23+G23</f>
        <v>1579293</v>
      </c>
      <c r="S23" s="68">
        <f>'Apr-24'!S23+H23</f>
        <v>358192</v>
      </c>
      <c r="T23" s="68">
        <f>'Apr-24'!T23+I23</f>
        <v>0</v>
      </c>
      <c r="U23" s="68">
        <f>'Apr-24'!U23+J23</f>
        <v>140552</v>
      </c>
      <c r="V23" s="68">
        <f>'Apr-24'!V23+K23</f>
        <v>765085</v>
      </c>
      <c r="W23" s="64">
        <f>IFERROR(Q23/R23-1,"n/a")</f>
        <v>0.12317410385533267</v>
      </c>
      <c r="X23" s="64">
        <f>IFERROR(Q23/S23-1,"n/a")</f>
        <v>3.9521513601643807</v>
      </c>
      <c r="Y23" s="64" t="str">
        <f>IFERROR(Q23/T23-1,"n/a")</f>
        <v>n/a</v>
      </c>
      <c r="Z23" s="64">
        <f>IFERROR(Q23/U23-1,"n/a")</f>
        <v>11.620389606693609</v>
      </c>
      <c r="AA23" s="60">
        <f>IFERROR(Q23/V23-1,"n/a")</f>
        <v>1.3184626544763001</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2</v>
      </c>
      <c r="G25" s="71">
        <v>3</v>
      </c>
      <c r="H25" s="71">
        <v>0</v>
      </c>
      <c r="I25" s="71">
        <v>0</v>
      </c>
      <c r="J25" s="71">
        <v>0</v>
      </c>
      <c r="K25" s="71">
        <v>2</v>
      </c>
      <c r="L25" s="64">
        <f>IFERROR(F25/G25-1,"n/a")</f>
        <v>-0.33333333333333337</v>
      </c>
      <c r="M25" s="64" t="str">
        <f>IFERROR(F25/H25-1,"n/a")</f>
        <v>n/a</v>
      </c>
      <c r="N25" s="64" t="str">
        <f>IFERROR(F25/I25-1,"n/a")</f>
        <v>n/a</v>
      </c>
      <c r="O25" s="64" t="str">
        <f>IFERROR(F25/J25-1,"n/a")</f>
        <v>n/a</v>
      </c>
      <c r="P25" s="60">
        <f>IFERROR(F25/K25-1,"n/a")</f>
        <v>0</v>
      </c>
      <c r="Q25" s="68">
        <f>'Apr-24'!Q25+F25</f>
        <v>3</v>
      </c>
      <c r="R25" s="68">
        <f>'Apr-24'!R25+G25</f>
        <v>4</v>
      </c>
      <c r="S25" s="68">
        <f>'Apr-24'!S25+H25</f>
        <v>1</v>
      </c>
      <c r="T25" s="68">
        <f>'Apr-24'!T25+I25</f>
        <v>0</v>
      </c>
      <c r="U25" s="68">
        <f>'Apr-24'!U25+J25</f>
        <v>0</v>
      </c>
      <c r="V25" s="68">
        <f>'Apr-24'!V25+K25</f>
        <v>3</v>
      </c>
      <c r="W25" s="64">
        <f>IFERROR(Q25/R25-1,"n/a")</f>
        <v>-0.25</v>
      </c>
      <c r="X25" s="64">
        <f>IFERROR(Q25/S25-1,"n/a")</f>
        <v>2</v>
      </c>
      <c r="Y25" s="64" t="str">
        <f>IFERROR(Q25/T25-1,"n/a")</f>
        <v>n/a</v>
      </c>
      <c r="Z25" s="64" t="str">
        <f>IFERROR(Q25/U25-1,"n/a")</f>
        <v>n/a</v>
      </c>
      <c r="AA25" s="60">
        <f>IFERROR(Q25/V25-1,"n/a")</f>
        <v>0</v>
      </c>
      <c r="AB25" s="68">
        <v>21</v>
      </c>
      <c r="AC25" s="68">
        <v>9</v>
      </c>
      <c r="AD25" s="68">
        <v>0</v>
      </c>
      <c r="AE25" s="68">
        <v>0</v>
      </c>
      <c r="AF25" s="136">
        <v>16</v>
      </c>
      <c r="AG25" s="123"/>
      <c r="AH25" s="123"/>
    </row>
    <row r="26" spans="1:34" s="124" customFormat="1" ht="10.8">
      <c r="A26" s="123"/>
      <c r="B26" s="128"/>
      <c r="C26" s="33"/>
      <c r="D26" s="26" t="s">
        <v>11</v>
      </c>
      <c r="E26" s="32"/>
      <c r="F26" s="71">
        <v>8306</v>
      </c>
      <c r="G26" s="71">
        <v>2124</v>
      </c>
      <c r="H26" s="71">
        <v>0</v>
      </c>
      <c r="I26" s="71">
        <v>0</v>
      </c>
      <c r="J26" s="71">
        <v>0</v>
      </c>
      <c r="K26" s="71">
        <v>2351</v>
      </c>
      <c r="L26" s="64">
        <f>IFERROR(F26/G26-1,"n/a")</f>
        <v>2.9105461393596985</v>
      </c>
      <c r="M26" s="64" t="str">
        <f>IFERROR(F26/H26-1,"n/a")</f>
        <v>n/a</v>
      </c>
      <c r="N26" s="64" t="str">
        <f>IFERROR(F26/I26-1,"n/a")</f>
        <v>n/a</v>
      </c>
      <c r="O26" s="64" t="str">
        <f>IFERROR(F26/J26-1,"n/a")</f>
        <v>n/a</v>
      </c>
      <c r="P26" s="60">
        <f>IFERROR(F26/K26-1,"n/a")</f>
        <v>2.5329646958740963</v>
      </c>
      <c r="Q26" s="68">
        <f>'Apr-24'!Q26+F26</f>
        <v>12437</v>
      </c>
      <c r="R26" s="68">
        <f>'Apr-24'!R26+G26</f>
        <v>4382</v>
      </c>
      <c r="S26" s="68">
        <f>'Apr-24'!S26+H26</f>
        <v>925</v>
      </c>
      <c r="T26" s="68">
        <f>'Apr-24'!T26+I26</f>
        <v>0</v>
      </c>
      <c r="U26" s="68">
        <f>'Apr-24'!U26+J26</f>
        <v>0</v>
      </c>
      <c r="V26" s="68">
        <f>'Apr-24'!V26+K26</f>
        <v>3410</v>
      </c>
      <c r="W26" s="64">
        <f>IFERROR(Q26/R26-1,"n/a")</f>
        <v>1.8382017343678685</v>
      </c>
      <c r="X26" s="64">
        <f>IFERROR(Q26/S26-1,"n/a")</f>
        <v>12.445405405405406</v>
      </c>
      <c r="Y26" s="64" t="str">
        <f>IFERROR(Q26/T26-1,"n/a")</f>
        <v>n/a</v>
      </c>
      <c r="Z26" s="64" t="str">
        <f>IFERROR(Q26/U26-1,"n/a")</f>
        <v>n/a</v>
      </c>
      <c r="AA26" s="60">
        <f>IFERROR(Q26/V26-1,"n/a")</f>
        <v>2.6472140762463341</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493</v>
      </c>
      <c r="G27" s="75">
        <f t="shared" si="0"/>
        <v>430</v>
      </c>
      <c r="H27" s="75">
        <f t="shared" si="0"/>
        <v>352</v>
      </c>
      <c r="I27" s="75">
        <f t="shared" si="0"/>
        <v>18</v>
      </c>
      <c r="J27" s="75">
        <f t="shared" si="0"/>
        <v>0</v>
      </c>
      <c r="K27" s="75">
        <f t="shared" si="0"/>
        <v>313</v>
      </c>
      <c r="L27" s="66">
        <f>IFERROR(F27/G27-1,"n/a")</f>
        <v>0.14651162790697669</v>
      </c>
      <c r="M27" s="66">
        <f>IFERROR(F27/H27-1,"n/a")</f>
        <v>0.40056818181818188</v>
      </c>
      <c r="N27" s="66">
        <f>IFERROR(F27/I27-1,"n/a")</f>
        <v>26.388888888888889</v>
      </c>
      <c r="O27" s="66" t="str">
        <f>IFERROR(F27/J27-1,"n/a")</f>
        <v>n/a</v>
      </c>
      <c r="P27" s="62">
        <f>IFERROR(F27/K27-1,"n/a")</f>
        <v>0.57507987220447276</v>
      </c>
      <c r="Q27" s="75">
        <f t="shared" ref="Q27:V28" si="1">Q13+Q16+Q19+Q22+Q25</f>
        <v>2001</v>
      </c>
      <c r="R27" s="75">
        <f t="shared" si="1"/>
        <v>1682</v>
      </c>
      <c r="S27" s="75">
        <f t="shared" si="1"/>
        <v>1311</v>
      </c>
      <c r="T27" s="75">
        <f t="shared" si="1"/>
        <v>37</v>
      </c>
      <c r="U27" s="75">
        <f t="shared" si="1"/>
        <v>607</v>
      </c>
      <c r="V27" s="75">
        <f t="shared" si="1"/>
        <v>1239</v>
      </c>
      <c r="W27" s="66">
        <f>IFERROR(Q27/R27-1,"n/a")</f>
        <v>0.18965517241379315</v>
      </c>
      <c r="X27" s="66">
        <f>IFERROR(Q27/S27-1,"n/a")</f>
        <v>0.52631578947368429</v>
      </c>
      <c r="Y27" s="66">
        <f>IFERROR(Q27/T27-1,"n/a")</f>
        <v>53.081081081081081</v>
      </c>
      <c r="Z27" s="66">
        <f>IFERROR(Q27/U27-1,"n/a")</f>
        <v>2.2965403624382206</v>
      </c>
      <c r="AA27" s="62">
        <f>IFERROR(Q27/V27-1,"n/a")</f>
        <v>0.61501210653753025</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1362424</v>
      </c>
      <c r="G28" s="76">
        <f t="shared" si="0"/>
        <v>1044083</v>
      </c>
      <c r="H28" s="76">
        <f t="shared" si="0"/>
        <v>579510</v>
      </c>
      <c r="I28" s="76">
        <f t="shared" si="0"/>
        <v>24481</v>
      </c>
      <c r="J28" s="76">
        <f t="shared" si="0"/>
        <v>0</v>
      </c>
      <c r="K28" s="76">
        <f t="shared" si="0"/>
        <v>837624</v>
      </c>
      <c r="L28" s="67">
        <f>IFERROR(F28/G28-1,"n/a")</f>
        <v>0.30490008936071167</v>
      </c>
      <c r="M28" s="67">
        <f>IFERROR(F28/H28-1,"n/a")</f>
        <v>1.3509930803609946</v>
      </c>
      <c r="N28" s="67">
        <f>IFERROR(F28/I28-1,"n/a")</f>
        <v>54.652301785057801</v>
      </c>
      <c r="O28" s="67" t="str">
        <f>IFERROR(F28/J28-1,"n/a")</f>
        <v>n/a</v>
      </c>
      <c r="P28" s="63">
        <f>IFERROR(F28/K28-1,"n/a")</f>
        <v>0.62653410121964037</v>
      </c>
      <c r="Q28" s="76">
        <f t="shared" si="1"/>
        <v>5888847</v>
      </c>
      <c r="R28" s="76">
        <f t="shared" si="1"/>
        <v>4500804</v>
      </c>
      <c r="S28" s="76">
        <f t="shared" si="1"/>
        <v>1954680</v>
      </c>
      <c r="T28" s="76">
        <f t="shared" si="1"/>
        <v>40586</v>
      </c>
      <c r="U28" s="76">
        <f t="shared" si="1"/>
        <v>1276302</v>
      </c>
      <c r="V28" s="76">
        <f t="shared" si="1"/>
        <v>3418724</v>
      </c>
      <c r="W28" s="67">
        <f>IFERROR(Q28/R28-1,"n/a")</f>
        <v>0.30839889939664111</v>
      </c>
      <c r="X28" s="67">
        <f>IFERROR(Q28/S28-1,"n/a")</f>
        <v>2.012691079869851</v>
      </c>
      <c r="Y28" s="67">
        <f>IFERROR(Q28/T28-1,"n/a")</f>
        <v>144.09552555068251</v>
      </c>
      <c r="Z28" s="67">
        <f>IFERROR(Q28/U28-1,"n/a")</f>
        <v>3.6139918295199722</v>
      </c>
      <c r="AA28" s="63">
        <f>IFERROR(Q28/V28-1,"n/a")</f>
        <v>0.72252776181990708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May</v>
      </c>
      <c r="G33" s="158"/>
      <c r="H33" s="158"/>
      <c r="I33" s="158"/>
      <c r="J33" s="158"/>
      <c r="K33" s="158"/>
      <c r="L33" s="158"/>
      <c r="M33" s="158"/>
      <c r="N33" s="158"/>
      <c r="O33" s="158"/>
      <c r="P33" s="159"/>
      <c r="Q33" s="161" t="s">
        <v>134</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160</v>
      </c>
      <c r="G37" s="74">
        <f t="shared" si="3"/>
        <v>99</v>
      </c>
      <c r="H37" s="74">
        <f t="shared" si="3"/>
        <v>83</v>
      </c>
      <c r="I37" s="74">
        <f t="shared" si="3"/>
        <v>0</v>
      </c>
      <c r="J37" s="74">
        <f t="shared" si="3"/>
        <v>0</v>
      </c>
      <c r="K37" s="74">
        <f t="shared" si="3"/>
        <v>90</v>
      </c>
      <c r="L37" s="64">
        <f>IFERROR(F37/G37-1,"n/a")</f>
        <v>0.61616161616161613</v>
      </c>
      <c r="M37" s="64">
        <f>IFERROR(F37/H37-1,"n/a")</f>
        <v>0.92771084337349397</v>
      </c>
      <c r="N37" s="64" t="str">
        <f>IFERROR(F37/I37-1,"n/a")</f>
        <v>n/a</v>
      </c>
      <c r="O37" s="64" t="str">
        <f>IFERROR(F37/J37-1,"n/a")</f>
        <v>n/a</v>
      </c>
      <c r="P37" s="60">
        <f>IFERROR(F37/K37-1,"n/a")</f>
        <v>0.77777777777777768</v>
      </c>
      <c r="Q37" s="74">
        <f>'Apr-24'!Q37+F37</f>
        <v>346</v>
      </c>
      <c r="R37" s="74">
        <f>'Apr-24'!R37+G37</f>
        <v>228</v>
      </c>
      <c r="S37" s="74">
        <f>'Apr-24'!S37+H37</f>
        <v>219</v>
      </c>
      <c r="T37" s="74">
        <f>'Apr-24'!T37+I37</f>
        <v>0</v>
      </c>
      <c r="U37" s="74">
        <f>'Apr-24'!U37+J37</f>
        <v>42</v>
      </c>
      <c r="V37" s="74">
        <f>'Apr-24'!V37+K37</f>
        <v>219</v>
      </c>
      <c r="W37" s="120">
        <f>IFERROR(Q37/R37-1,"n/a")</f>
        <v>0.51754385964912286</v>
      </c>
      <c r="X37" s="120">
        <f>IFERROR(R37/S37-1,"n/a")</f>
        <v>4.1095890410958846E-2</v>
      </c>
      <c r="Y37" s="120" t="str">
        <f>IFERROR(R37/T37-1,"n/a")</f>
        <v>n/a</v>
      </c>
      <c r="Z37" s="120">
        <f>IFERROR(R37/U37-1,"n/a")</f>
        <v>4.4285714285714288</v>
      </c>
      <c r="AA37" s="121">
        <f>IFERROR(R37/V37-1,"n/a")</f>
        <v>4.1095890410958846E-2</v>
      </c>
      <c r="AB37" s="150"/>
      <c r="AC37" s="89">
        <v>1486</v>
      </c>
      <c r="AD37" s="89">
        <v>1052</v>
      </c>
      <c r="AE37" s="70">
        <v>551</v>
      </c>
      <c r="AF37" s="78">
        <v>1584</v>
      </c>
      <c r="AH37" s="123"/>
    </row>
    <row r="38" spans="1:34" s="124" customFormat="1" ht="10.199999999999999">
      <c r="A38" s="123"/>
      <c r="B38" s="123"/>
      <c r="C38" s="33"/>
      <c r="D38" s="26" t="s">
        <v>11</v>
      </c>
      <c r="E38" s="32"/>
      <c r="F38" s="74">
        <f t="shared" si="3"/>
        <v>572153</v>
      </c>
      <c r="G38" s="74">
        <f t="shared" si="3"/>
        <v>353242</v>
      </c>
      <c r="H38" s="74">
        <f t="shared" si="3"/>
        <v>234968</v>
      </c>
      <c r="I38" s="74">
        <f t="shared" si="3"/>
        <v>0</v>
      </c>
      <c r="J38" s="74">
        <f t="shared" si="3"/>
        <v>0</v>
      </c>
      <c r="K38" s="74">
        <f t="shared" si="3"/>
        <v>303053</v>
      </c>
      <c r="L38" s="64">
        <f>IFERROR(F38/G38-1,"n/a")</f>
        <v>0.61971962563908023</v>
      </c>
      <c r="M38" s="64">
        <f>IFERROR(F38/H38-1,"n/a")</f>
        <v>1.4350251949201591</v>
      </c>
      <c r="N38" s="64" t="str">
        <f>IFERROR(F38/I38-1,"n/a")</f>
        <v>n/a</v>
      </c>
      <c r="O38" s="64" t="str">
        <f>IFERROR(F38/J38-1,"n/a")</f>
        <v>n/a</v>
      </c>
      <c r="P38" s="60">
        <f>IFERROR(F38/K38-1,"n/a")</f>
        <v>0.88796349153448406</v>
      </c>
      <c r="Q38" s="74">
        <f>'Apr-24'!Q38+F38</f>
        <v>1231264</v>
      </c>
      <c r="R38" s="74">
        <f>'Apr-24'!R38+G38</f>
        <v>802993</v>
      </c>
      <c r="S38" s="74">
        <f>'Apr-24'!S38+H38</f>
        <v>532756</v>
      </c>
      <c r="T38" s="74">
        <f>'Apr-24'!T38+I38</f>
        <v>0</v>
      </c>
      <c r="U38" s="74">
        <f>'Apr-24'!U38+J38</f>
        <v>0</v>
      </c>
      <c r="V38" s="74">
        <f>'Apr-24'!V38+K38</f>
        <v>697098</v>
      </c>
      <c r="W38" s="120">
        <f>IFERROR(Q38/R38-1,"n/a")</f>
        <v>0.53334337908300578</v>
      </c>
      <c r="X38" s="120">
        <f>IFERROR(R38/S38-1,"n/a")</f>
        <v>0.50724346605200132</v>
      </c>
      <c r="Y38" s="120" t="str">
        <f>IFERROR(R38/T38-1,"n/a")</f>
        <v>n/a</v>
      </c>
      <c r="Z38" s="120" t="str">
        <f>IFERROR(R38/U38-1,"n/a")</f>
        <v>n/a</v>
      </c>
      <c r="AA38" s="121">
        <f>IFERROR(R38/V38-1,"n/a")</f>
        <v>0.15190834000384457</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0.199999999999999">
      <c r="A40" s="123"/>
      <c r="B40" s="123"/>
      <c r="C40" s="33"/>
      <c r="D40" s="26" t="s">
        <v>5</v>
      </c>
      <c r="E40" s="32"/>
      <c r="F40" s="74">
        <f t="shared" ref="F40:K41" si="4">F16</f>
        <v>92</v>
      </c>
      <c r="G40" s="74">
        <f t="shared" si="4"/>
        <v>70</v>
      </c>
      <c r="H40" s="74">
        <f t="shared" si="4"/>
        <v>71</v>
      </c>
      <c r="I40" s="74">
        <f t="shared" si="4"/>
        <v>17</v>
      </c>
      <c r="J40" s="74">
        <f t="shared" si="4"/>
        <v>0</v>
      </c>
      <c r="K40" s="74">
        <f t="shared" si="4"/>
        <v>71</v>
      </c>
      <c r="L40" s="64">
        <f>IFERROR(F40/G40-1,"n/a")</f>
        <v>0.31428571428571428</v>
      </c>
      <c r="M40" s="64">
        <f>IFERROR(F40/H40-1,"n/a")</f>
        <v>0.29577464788732399</v>
      </c>
      <c r="N40" s="64">
        <f>IFERROR(F40/I40-1,"n/a")</f>
        <v>4.4117647058823533</v>
      </c>
      <c r="O40" s="64" t="str">
        <f>IFERROR(F40/J40-1,"n/a")</f>
        <v>n/a</v>
      </c>
      <c r="P40" s="60">
        <f>IFERROR(F40/K40-1,"n/a")</f>
        <v>0.29577464788732399</v>
      </c>
      <c r="Q40" s="74">
        <f>'Apr-24'!Q40+F40</f>
        <v>143</v>
      </c>
      <c r="R40" s="74">
        <f>'Apr-24'!R40+G40</f>
        <v>116</v>
      </c>
      <c r="S40" s="74">
        <f>'Apr-24'!S40+H40</f>
        <v>127</v>
      </c>
      <c r="T40" s="74">
        <f>'Apr-24'!T40+I40</f>
        <v>22</v>
      </c>
      <c r="U40" s="74">
        <f>'Apr-24'!U40+J40</f>
        <v>0</v>
      </c>
      <c r="V40" s="74">
        <f>'Apr-24'!V40+K40</f>
        <v>122</v>
      </c>
      <c r="W40" s="120">
        <f>IFERROR(Q40/R40-1,"n/a")</f>
        <v>0.23275862068965525</v>
      </c>
      <c r="X40" s="120">
        <f>IFERROR(R40/S40-1,"n/a")</f>
        <v>-8.6614173228346414E-2</v>
      </c>
      <c r="Y40" s="120">
        <f>IFERROR(R40/T40-1,"n/a")</f>
        <v>4.2727272727272725</v>
      </c>
      <c r="Z40" s="120" t="str">
        <f>IFERROR(R40/U40-1,"n/a")</f>
        <v>n/a</v>
      </c>
      <c r="AA40" s="121">
        <f>IFERROR(R40/V40-1,"n/a")</f>
        <v>-4.9180327868852514E-2</v>
      </c>
      <c r="AB40" s="150"/>
      <c r="AC40" s="89">
        <v>563</v>
      </c>
      <c r="AD40" s="89">
        <v>226</v>
      </c>
      <c r="AE40" s="70">
        <v>66</v>
      </c>
      <c r="AF40" s="78">
        <v>573</v>
      </c>
      <c r="AH40" s="123"/>
    </row>
    <row r="41" spans="1:34" s="124" customFormat="1" ht="10.199999999999999">
      <c r="A41" s="123"/>
      <c r="B41" s="123"/>
      <c r="C41" s="33"/>
      <c r="D41" s="26" t="s">
        <v>11</v>
      </c>
      <c r="E41" s="32"/>
      <c r="F41" s="74">
        <f t="shared" si="4"/>
        <v>195939</v>
      </c>
      <c r="G41" s="74">
        <f t="shared" si="4"/>
        <v>161083</v>
      </c>
      <c r="H41" s="74">
        <f t="shared" si="4"/>
        <v>82038</v>
      </c>
      <c r="I41" s="74">
        <f t="shared" si="4"/>
        <v>24481</v>
      </c>
      <c r="J41" s="74">
        <f t="shared" si="4"/>
        <v>0</v>
      </c>
      <c r="K41" s="74">
        <f t="shared" si="4"/>
        <v>165399</v>
      </c>
      <c r="L41" s="64">
        <f>IFERROR(F41/G41-1,"n/a")</f>
        <v>0.21638534171824464</v>
      </c>
      <c r="M41" s="64">
        <f>IFERROR(F41/H41-1,"n/a")</f>
        <v>1.3883931836466026</v>
      </c>
      <c r="N41" s="64">
        <f>IFERROR(F41/I41-1,"n/a")</f>
        <v>7.0037171684163226</v>
      </c>
      <c r="O41" s="64" t="str">
        <f>IFERROR(F41/J41-1,"n/a")</f>
        <v>n/a</v>
      </c>
      <c r="P41" s="60">
        <f>IFERROR(F41/K41-1,"n/a")</f>
        <v>0.18464440534706972</v>
      </c>
      <c r="Q41" s="74">
        <f>'Apr-24'!Q41+F41</f>
        <v>319720</v>
      </c>
      <c r="R41" s="74">
        <f>'Apr-24'!R41+G41</f>
        <v>268431</v>
      </c>
      <c r="S41" s="74">
        <f>'Apr-24'!S41+H41</f>
        <v>142405</v>
      </c>
      <c r="T41" s="74">
        <f>'Apr-24'!T41+I41</f>
        <v>30483</v>
      </c>
      <c r="U41" s="74">
        <f>'Apr-24'!U41+J41</f>
        <v>0</v>
      </c>
      <c r="V41" s="74">
        <f>'Apr-24'!V41+K41</f>
        <v>312730</v>
      </c>
      <c r="W41" s="120">
        <f>IFERROR(Q41/R41-1,"n/a")</f>
        <v>0.19106958585260281</v>
      </c>
      <c r="X41" s="120">
        <f>IFERROR(R41/S41-1,"n/a")</f>
        <v>0.88498297110354263</v>
      </c>
      <c r="Y41" s="120">
        <f>IFERROR(R41/T41-1,"n/a")</f>
        <v>7.8059246137191227</v>
      </c>
      <c r="Z41" s="120" t="str">
        <f>IFERROR(R41/U41-1,"n/a")</f>
        <v>n/a</v>
      </c>
      <c r="AA41" s="121">
        <f>IFERROR(R41/V41-1,"n/a")</f>
        <v>-0.14165254372781633</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5">F19</f>
        <v>91</v>
      </c>
      <c r="G43" s="74">
        <f t="shared" si="5"/>
        <v>99</v>
      </c>
      <c r="H43" s="74">
        <f t="shared" si="5"/>
        <v>91</v>
      </c>
      <c r="I43" s="74">
        <f t="shared" si="5"/>
        <v>1</v>
      </c>
      <c r="J43" s="74">
        <f t="shared" si="5"/>
        <v>0</v>
      </c>
      <c r="K43" s="74">
        <f t="shared" si="5"/>
        <v>37</v>
      </c>
      <c r="L43" s="64">
        <f>IFERROR(F43/G43-1,"n/a")</f>
        <v>-8.0808080808080773E-2</v>
      </c>
      <c r="M43" s="64">
        <f>IFERROR(F43/H43-1,"n/a")</f>
        <v>0</v>
      </c>
      <c r="N43" s="64">
        <f>IFERROR(F43/I43-1,"n/a")</f>
        <v>90</v>
      </c>
      <c r="O43" s="64" t="str">
        <f>IFERROR(F43/J43-1,"n/a")</f>
        <v>n/a</v>
      </c>
      <c r="P43" s="60">
        <f>IFERROR(F43/K43-1,"n/a")</f>
        <v>1.4594594594594597</v>
      </c>
      <c r="Q43" s="74">
        <f>'Apr-24'!Q43+F43</f>
        <v>143</v>
      </c>
      <c r="R43" s="74">
        <f>'Apr-24'!R43+G43</f>
        <v>146</v>
      </c>
      <c r="S43" s="74">
        <f>'Apr-24'!S43+H43</f>
        <v>126</v>
      </c>
      <c r="T43" s="74">
        <f>'Apr-24'!T43+I43</f>
        <v>3</v>
      </c>
      <c r="U43" s="74">
        <f>'Apr-24'!U43+J43</f>
        <v>0</v>
      </c>
      <c r="V43" s="74">
        <f>'Apr-24'!V43+K43</f>
        <v>58</v>
      </c>
      <c r="W43" s="120">
        <f>IFERROR(Q43/R43-1,"n/a")</f>
        <v>-2.0547945205479423E-2</v>
      </c>
      <c r="X43" s="120">
        <f>IFERROR(R43/S43-1,"n/a")</f>
        <v>0.15873015873015883</v>
      </c>
      <c r="Y43" s="120">
        <f>IFERROR(R43/T43-1,"n/a")</f>
        <v>47.666666666666664</v>
      </c>
      <c r="Z43" s="120" t="str">
        <f>IFERROR(R43/U43-1,"n/a")</f>
        <v>n/a</v>
      </c>
      <c r="AA43" s="121">
        <f>IFERROR(R43/V43-1,"n/a")</f>
        <v>1.5172413793103448</v>
      </c>
      <c r="AB43" s="150"/>
      <c r="AC43" s="89">
        <v>669</v>
      </c>
      <c r="AD43" s="89">
        <v>59</v>
      </c>
      <c r="AE43" s="70">
        <v>9</v>
      </c>
      <c r="AF43" s="78">
        <v>287</v>
      </c>
      <c r="AH43" s="123"/>
    </row>
    <row r="44" spans="1:34" s="124" customFormat="1" ht="10.199999999999999">
      <c r="A44" s="123"/>
      <c r="B44" s="123"/>
      <c r="C44" s="33"/>
      <c r="D44" s="26" t="s">
        <v>11</v>
      </c>
      <c r="E44" s="32"/>
      <c r="F44" s="74">
        <f t="shared" si="5"/>
        <v>156895</v>
      </c>
      <c r="G44" s="74">
        <f t="shared" si="5"/>
        <v>137318</v>
      </c>
      <c r="H44" s="74">
        <f t="shared" si="5"/>
        <v>88575</v>
      </c>
      <c r="I44" s="74">
        <f t="shared" si="5"/>
        <v>0</v>
      </c>
      <c r="J44" s="74">
        <f t="shared" si="5"/>
        <v>0</v>
      </c>
      <c r="K44" s="74">
        <f t="shared" si="5"/>
        <v>66376</v>
      </c>
      <c r="L44" s="64">
        <f>IFERROR(F44/G44-1,"n/a")</f>
        <v>0.14256688853609867</v>
      </c>
      <c r="M44" s="64">
        <f>IFERROR(F44/H44-1,"n/a")</f>
        <v>0.7713237369460908</v>
      </c>
      <c r="N44" s="64" t="str">
        <f>IFERROR(F44/I44-1,"n/a")</f>
        <v>n/a</v>
      </c>
      <c r="O44" s="64" t="str">
        <f>IFERROR(F44/J44-1,"n/a")</f>
        <v>n/a</v>
      </c>
      <c r="P44" s="60">
        <f>IFERROR(F44/K44-1,"n/a")</f>
        <v>1.3637308665782815</v>
      </c>
      <c r="Q44" s="74">
        <f>'Apr-24'!Q44+F44</f>
        <v>232750</v>
      </c>
      <c r="R44" s="74">
        <f>'Apr-24'!R44+G44</f>
        <v>203620</v>
      </c>
      <c r="S44" s="74">
        <f>'Apr-24'!S44+H44</f>
        <v>121151</v>
      </c>
      <c r="T44" s="74">
        <f>'Apr-24'!T44+I44</f>
        <v>0</v>
      </c>
      <c r="U44" s="74">
        <f>'Apr-24'!U44+J44</f>
        <v>0</v>
      </c>
      <c r="V44" s="74">
        <f>'Apr-24'!V44+K44</f>
        <v>102439</v>
      </c>
      <c r="W44" s="120">
        <f>IFERROR(Q44/R44-1,"n/a")</f>
        <v>0.14306060308417634</v>
      </c>
      <c r="X44" s="120">
        <f>IFERROR(R44/S44-1,"n/a")</f>
        <v>0.6807124992777609</v>
      </c>
      <c r="Y44" s="120" t="str">
        <f>IFERROR(R44/T44-1,"n/a")</f>
        <v>n/a</v>
      </c>
      <c r="Z44" s="120" t="str">
        <f>IFERROR(R44/U44-1,"n/a")</f>
        <v>n/a</v>
      </c>
      <c r="AA44" s="121">
        <f>IFERROR(R44/V44-1,"n/a")</f>
        <v>0.98771952088560022</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6">F22</f>
        <v>148</v>
      </c>
      <c r="G46" s="74">
        <f t="shared" si="6"/>
        <v>159</v>
      </c>
      <c r="H46" s="74">
        <f t="shared" si="6"/>
        <v>107</v>
      </c>
      <c r="I46" s="74">
        <f t="shared" si="6"/>
        <v>0</v>
      </c>
      <c r="J46" s="74">
        <f t="shared" si="6"/>
        <v>0</v>
      </c>
      <c r="K46" s="74">
        <f t="shared" si="6"/>
        <v>113</v>
      </c>
      <c r="L46" s="64">
        <f>IFERROR(F46/G46-1,"n/a")</f>
        <v>-6.9182389937106903E-2</v>
      </c>
      <c r="M46" s="64">
        <f>IFERROR(F46/H46-1,"n/a")</f>
        <v>0.38317757009345788</v>
      </c>
      <c r="N46" s="64" t="str">
        <f>IFERROR(F46/I46-1,"n/a")</f>
        <v>n/a</v>
      </c>
      <c r="O46" s="64" t="str">
        <f>IFERROR(F46/J46-1,"n/a")</f>
        <v>n/a</v>
      </c>
      <c r="P46" s="60">
        <f>IFERROR(F46/K46-1,"n/a")</f>
        <v>0.30973451327433632</v>
      </c>
      <c r="Q46" s="74">
        <f>'Apr-24'!Q46+F46</f>
        <v>341</v>
      </c>
      <c r="R46" s="74">
        <f>'Apr-24'!R46+G46</f>
        <v>321</v>
      </c>
      <c r="S46" s="74">
        <f>'Apr-24'!S46+H46</f>
        <v>207</v>
      </c>
      <c r="T46" s="74">
        <f>'Apr-24'!T46+I46</f>
        <v>0</v>
      </c>
      <c r="U46" s="74">
        <f>'Apr-24'!U46+J46</f>
        <v>0</v>
      </c>
      <c r="V46" s="74">
        <f>'Apr-24'!V46+K46</f>
        <v>203</v>
      </c>
      <c r="W46" s="120">
        <f>IFERROR(Q46/R46-1,"n/a")</f>
        <v>6.230529595015577E-2</v>
      </c>
      <c r="X46" s="120">
        <f>IFERROR(R46/S46-1,"n/a")</f>
        <v>0.55072463768115942</v>
      </c>
      <c r="Y46" s="120" t="str">
        <f>IFERROR(R46/T46-1,"n/a")</f>
        <v>n/a</v>
      </c>
      <c r="Z46" s="120" t="str">
        <f>IFERROR(R46/U46-1,"n/a")</f>
        <v>n/a</v>
      </c>
      <c r="AA46" s="121">
        <f>IFERROR(R46/V46-1,"n/a")</f>
        <v>0.58128078817733986</v>
      </c>
      <c r="AB46" s="150"/>
      <c r="AC46" s="89">
        <v>1129</v>
      </c>
      <c r="AD46" s="89">
        <v>336</v>
      </c>
      <c r="AE46" s="84">
        <v>43</v>
      </c>
      <c r="AF46" s="78">
        <v>781</v>
      </c>
      <c r="AH46" s="123"/>
    </row>
    <row r="47" spans="1:34" s="124" customFormat="1" ht="10.199999999999999">
      <c r="A47" s="123"/>
      <c r="B47" s="123"/>
      <c r="C47" s="33"/>
      <c r="D47" s="26" t="s">
        <v>11</v>
      </c>
      <c r="E47" s="32"/>
      <c r="F47" s="74">
        <f t="shared" si="6"/>
        <v>429131</v>
      </c>
      <c r="G47" s="74">
        <f t="shared" si="6"/>
        <v>390316</v>
      </c>
      <c r="H47" s="74">
        <f t="shared" si="6"/>
        <v>173929</v>
      </c>
      <c r="I47" s="74">
        <f t="shared" si="6"/>
        <v>0</v>
      </c>
      <c r="J47" s="74">
        <f t="shared" si="6"/>
        <v>0</v>
      </c>
      <c r="K47" s="74">
        <f t="shared" si="6"/>
        <v>300445</v>
      </c>
      <c r="L47" s="64">
        <f>IFERROR(F47/G47-1,"n/a")</f>
        <v>9.9445065024236667E-2</v>
      </c>
      <c r="M47" s="64">
        <f>IFERROR(F47/H47-1,"n/a")</f>
        <v>1.4672768773465035</v>
      </c>
      <c r="N47" s="64" t="str">
        <f>IFERROR(F47/I47-1,"n/a")</f>
        <v>n/a</v>
      </c>
      <c r="O47" s="64" t="str">
        <f>IFERROR(F47/J47-1,"n/a")</f>
        <v>n/a</v>
      </c>
      <c r="P47" s="60">
        <f>IFERROR(F47/K47-1,"n/a")</f>
        <v>0.42831799497412182</v>
      </c>
      <c r="Q47" s="74">
        <f>'Apr-24'!Q47+F47</f>
        <v>860766</v>
      </c>
      <c r="R47" s="74">
        <f>'Apr-24'!R47+G47</f>
        <v>743019</v>
      </c>
      <c r="S47" s="74">
        <f>'Apr-24'!S47+H47</f>
        <v>289738</v>
      </c>
      <c r="T47" s="74">
        <f>'Apr-24'!T47+I47</f>
        <v>0</v>
      </c>
      <c r="U47" s="74">
        <f>'Apr-24'!U47+J47</f>
        <v>0</v>
      </c>
      <c r="V47" s="74">
        <f>'Apr-24'!V47+K47</f>
        <v>513185</v>
      </c>
      <c r="W47" s="120">
        <f>IFERROR(Q47/R47-1,"n/a")</f>
        <v>0.15847104851962057</v>
      </c>
      <c r="X47" s="120">
        <f>IFERROR(R47/S47-1,"n/a")</f>
        <v>1.5644513318929514</v>
      </c>
      <c r="Y47" s="120" t="str">
        <f>IFERROR(R47/T47-1,"n/a")</f>
        <v>n/a</v>
      </c>
      <c r="Z47" s="120" t="str">
        <f>IFERROR(R47/U47-1,"n/a")</f>
        <v>n/a</v>
      </c>
      <c r="AA47" s="121">
        <f>IFERROR(R47/V47-1,"n/a")</f>
        <v>0.44785798493720597</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7">F25</f>
        <v>2</v>
      </c>
      <c r="G49" s="74">
        <f t="shared" si="7"/>
        <v>3</v>
      </c>
      <c r="H49" s="74">
        <f t="shared" si="7"/>
        <v>0</v>
      </c>
      <c r="I49" s="74">
        <f t="shared" si="7"/>
        <v>0</v>
      </c>
      <c r="J49" s="74">
        <f t="shared" si="7"/>
        <v>0</v>
      </c>
      <c r="K49" s="74">
        <f t="shared" si="7"/>
        <v>2</v>
      </c>
      <c r="L49" s="64">
        <f>IFERROR(F49/G49-1,"n/a")</f>
        <v>-0.33333333333333337</v>
      </c>
      <c r="M49" s="64" t="str">
        <f>IFERROR(F49/H49-1,"n/a")</f>
        <v>n/a</v>
      </c>
      <c r="N49" s="64" t="str">
        <f>IFERROR(F49/I49-1,"n/a")</f>
        <v>n/a</v>
      </c>
      <c r="O49" s="64" t="str">
        <f>IFERROR(F49/J49-1,"n/a")</f>
        <v>n/a</v>
      </c>
      <c r="P49" s="60">
        <f>IFERROR(F49/K49-1,"n/a")</f>
        <v>0</v>
      </c>
      <c r="Q49" s="74">
        <f>'Apr-24'!Q49+F49</f>
        <v>3</v>
      </c>
      <c r="R49" s="74">
        <f>'Apr-24'!R49+G49</f>
        <v>4</v>
      </c>
      <c r="S49" s="74">
        <f>'Apr-24'!S49+H49</f>
        <v>1</v>
      </c>
      <c r="T49" s="74">
        <f>'Apr-24'!T49+I49</f>
        <v>0</v>
      </c>
      <c r="U49" s="74">
        <f>'Apr-24'!U49+J49</f>
        <v>0</v>
      </c>
      <c r="V49" s="74">
        <f>'Apr-24'!V49+K49</f>
        <v>3</v>
      </c>
      <c r="W49" s="120">
        <f t="shared" ref="W49:X52" si="8">IFERROR(Q49/R49-1,"n/a")</f>
        <v>-0.25</v>
      </c>
      <c r="X49" s="120">
        <f t="shared" si="8"/>
        <v>3</v>
      </c>
      <c r="Y49" s="120" t="str">
        <f>IFERROR(R49/T49-1,"n/a")</f>
        <v>n/a</v>
      </c>
      <c r="Z49" s="120" t="str">
        <f>IFERROR(R49/U49-1,"n/a")</f>
        <v>n/a</v>
      </c>
      <c r="AA49" s="121">
        <f>IFERROR(R49/V49-1,"n/a")</f>
        <v>0.33333333333333326</v>
      </c>
      <c r="AB49" s="150"/>
      <c r="AC49" s="89">
        <v>9</v>
      </c>
      <c r="AD49" s="68">
        <v>0</v>
      </c>
      <c r="AE49" s="68">
        <v>0</v>
      </c>
      <c r="AF49" s="78">
        <v>16</v>
      </c>
      <c r="AH49" s="123"/>
    </row>
    <row r="50" spans="3:34" s="124" customFormat="1" ht="10.199999999999999">
      <c r="C50" s="33"/>
      <c r="D50" s="26" t="s">
        <v>11</v>
      </c>
      <c r="E50" s="32"/>
      <c r="F50" s="74">
        <f t="shared" si="7"/>
        <v>8306</v>
      </c>
      <c r="G50" s="74">
        <f t="shared" si="7"/>
        <v>2124</v>
      </c>
      <c r="H50" s="74">
        <f t="shared" si="7"/>
        <v>0</v>
      </c>
      <c r="I50" s="74">
        <f t="shared" si="7"/>
        <v>0</v>
      </c>
      <c r="J50" s="74">
        <f t="shared" si="7"/>
        <v>0</v>
      </c>
      <c r="K50" s="74">
        <f t="shared" si="7"/>
        <v>2351</v>
      </c>
      <c r="L50" s="64">
        <f>IFERROR(F50/G50-1,"n/a")</f>
        <v>2.9105461393596985</v>
      </c>
      <c r="M50" s="64" t="str">
        <f>IFERROR(F50/H50-1,"n/a")</f>
        <v>n/a</v>
      </c>
      <c r="N50" s="64" t="str">
        <f>IFERROR(F50/I50-1,"n/a")</f>
        <v>n/a</v>
      </c>
      <c r="O50" s="64" t="str">
        <f>IFERROR(F50/J50-1,"n/a")</f>
        <v>n/a</v>
      </c>
      <c r="P50" s="60">
        <f>IFERROR(F50/K50-1,"n/a")</f>
        <v>2.5329646958740963</v>
      </c>
      <c r="Q50" s="74">
        <f>'Apr-24'!Q50+F50</f>
        <v>12437</v>
      </c>
      <c r="R50" s="74">
        <f>'Apr-24'!R50+G50</f>
        <v>4382</v>
      </c>
      <c r="S50" s="74">
        <f>'Apr-24'!S50+H50</f>
        <v>925</v>
      </c>
      <c r="T50" s="74">
        <f>'Apr-24'!T50+I50</f>
        <v>0</v>
      </c>
      <c r="U50" s="74">
        <f>'Apr-24'!U50+J50</f>
        <v>0</v>
      </c>
      <c r="V50" s="74">
        <f>'Apr-24'!V50+K50</f>
        <v>3410</v>
      </c>
      <c r="W50" s="120">
        <f t="shared" si="8"/>
        <v>1.8382017343678685</v>
      </c>
      <c r="X50" s="120">
        <f t="shared" si="8"/>
        <v>3.7372972972972969</v>
      </c>
      <c r="Y50" s="120" t="str">
        <f>IFERROR(R50/T50-1,"n/a")</f>
        <v>n/a</v>
      </c>
      <c r="Z50" s="120" t="str">
        <f>IFERROR(R50/U50-1,"n/a")</f>
        <v>n/a</v>
      </c>
      <c r="AA50" s="121">
        <f>IFERROR(R50/V50-1,"n/a")</f>
        <v>0.28504398826979482</v>
      </c>
      <c r="AB50" s="150"/>
      <c r="AC50" s="82">
        <v>15637</v>
      </c>
      <c r="AD50" s="68">
        <v>0</v>
      </c>
      <c r="AE50" s="68">
        <v>0</v>
      </c>
      <c r="AF50" s="78">
        <v>20248</v>
      </c>
      <c r="AH50" s="123"/>
    </row>
    <row r="51" spans="3:34" s="124" customFormat="1" ht="10.8" thickBot="1">
      <c r="C51" s="35" t="s">
        <v>12</v>
      </c>
      <c r="D51" s="36"/>
      <c r="E51" s="37"/>
      <c r="F51" s="75">
        <f>F37+F40+F43+F46+F49</f>
        <v>493</v>
      </c>
      <c r="G51" s="75">
        <f>G37+G40+G43+G46+G49</f>
        <v>430</v>
      </c>
      <c r="H51" s="75">
        <f t="shared" ref="H51:K52" si="9">H37+H40+H43+H46+H49</f>
        <v>352</v>
      </c>
      <c r="I51" s="75">
        <f t="shared" si="9"/>
        <v>18</v>
      </c>
      <c r="J51" s="75">
        <f t="shared" si="9"/>
        <v>0</v>
      </c>
      <c r="K51" s="75">
        <f t="shared" si="9"/>
        <v>313</v>
      </c>
      <c r="L51" s="66">
        <f>IFERROR(F51/G51-1,"n/a")</f>
        <v>0.14651162790697669</v>
      </c>
      <c r="M51" s="66">
        <f>IFERROR(F51/H51-1,"n/a")</f>
        <v>0.40056818181818188</v>
      </c>
      <c r="N51" s="66">
        <f>IFERROR(F51/I51-1,"n/a")</f>
        <v>26.388888888888889</v>
      </c>
      <c r="O51" s="66" t="str">
        <f>IFERROR(F51/J51-1,"n/a")</f>
        <v>n/a</v>
      </c>
      <c r="P51" s="62">
        <f>IFERROR(F51/K51-1,"n/a")</f>
        <v>0.57507987220447276</v>
      </c>
      <c r="Q51" s="75">
        <f t="shared" ref="Q51:V52" si="10">Q37+Q40+Q43+Q46+Q49</f>
        <v>976</v>
      </c>
      <c r="R51" s="75">
        <f t="shared" si="10"/>
        <v>815</v>
      </c>
      <c r="S51" s="75">
        <f>S37+S40+S43+S46+S49</f>
        <v>680</v>
      </c>
      <c r="T51" s="75">
        <f t="shared" si="10"/>
        <v>25</v>
      </c>
      <c r="U51" s="75">
        <f t="shared" si="10"/>
        <v>42</v>
      </c>
      <c r="V51" s="75">
        <f t="shared" si="10"/>
        <v>605</v>
      </c>
      <c r="W51" s="66">
        <f t="shared" si="8"/>
        <v>0.19754601226993862</v>
      </c>
      <c r="X51" s="66">
        <f t="shared" si="8"/>
        <v>0.19852941176470584</v>
      </c>
      <c r="Y51" s="66">
        <f>IFERROR(R51/T51-1,"n/a")</f>
        <v>31.6</v>
      </c>
      <c r="Z51" s="66">
        <f t="shared" ref="Z51:Z52" si="11">IFERROR(R51/U51-1,"n/a")</f>
        <v>18.404761904761905</v>
      </c>
      <c r="AA51" s="62">
        <f>IFERROR(R51/V51-1,"n/a")</f>
        <v>0.34710743801652888</v>
      </c>
      <c r="AB51" s="66"/>
      <c r="AC51" s="46">
        <f t="shared" ref="AC51:AE52" si="12">AC37+AC40+AC43+AC46+AC49</f>
        <v>3856</v>
      </c>
      <c r="AD51" s="46">
        <f t="shared" si="12"/>
        <v>1673</v>
      </c>
      <c r="AE51" s="46">
        <f t="shared" si="12"/>
        <v>669</v>
      </c>
      <c r="AF51" s="80">
        <f>AF37+AF40+AF43+AF46+AF49</f>
        <v>3241</v>
      </c>
      <c r="AH51" s="123"/>
    </row>
    <row r="52" spans="3:34" s="124" customFormat="1" ht="11.4" thickTop="1" thickBot="1">
      <c r="C52" s="38" t="s">
        <v>13</v>
      </c>
      <c r="D52" s="39"/>
      <c r="E52" s="40"/>
      <c r="F52" s="76">
        <f>F38+F41+F44+F47+F50</f>
        <v>1362424</v>
      </c>
      <c r="G52" s="76">
        <f>G38+G41+G44+G47+G50</f>
        <v>1044083</v>
      </c>
      <c r="H52" s="76">
        <f t="shared" si="9"/>
        <v>579510</v>
      </c>
      <c r="I52" s="76">
        <f t="shared" si="9"/>
        <v>24481</v>
      </c>
      <c r="J52" s="76">
        <f t="shared" si="9"/>
        <v>0</v>
      </c>
      <c r="K52" s="76">
        <f t="shared" si="9"/>
        <v>837624</v>
      </c>
      <c r="L52" s="67">
        <f>IFERROR(F52/G52-1,"n/a")</f>
        <v>0.30490008936071167</v>
      </c>
      <c r="M52" s="67">
        <f>IFERROR(F52/H52-1,"n/a")</f>
        <v>1.3509930803609946</v>
      </c>
      <c r="N52" s="67">
        <f>IFERROR(F52/I52-1,"n/a")</f>
        <v>54.652301785057801</v>
      </c>
      <c r="O52" s="67" t="str">
        <f>IFERROR(F52/J52-1,"n/a")</f>
        <v>n/a</v>
      </c>
      <c r="P52" s="63">
        <f>IFERROR(F52/K52-1,"n/a")</f>
        <v>0.62653410121964037</v>
      </c>
      <c r="Q52" s="76">
        <f t="shared" si="10"/>
        <v>2656937</v>
      </c>
      <c r="R52" s="76">
        <f t="shared" si="10"/>
        <v>2022445</v>
      </c>
      <c r="S52" s="76">
        <f t="shared" si="10"/>
        <v>1086975</v>
      </c>
      <c r="T52" s="76">
        <f t="shared" si="10"/>
        <v>30483</v>
      </c>
      <c r="U52" s="76">
        <f t="shared" si="10"/>
        <v>0</v>
      </c>
      <c r="V52" s="76">
        <f t="shared" si="10"/>
        <v>1628862</v>
      </c>
      <c r="W52" s="67">
        <f t="shared" si="8"/>
        <v>0.31372521873277148</v>
      </c>
      <c r="X52" s="67">
        <f t="shared" si="8"/>
        <v>0.86061776949791846</v>
      </c>
      <c r="Y52" s="118">
        <f>IFERROR(R52/T52-1,"n/a")</f>
        <v>65.346652232391818</v>
      </c>
      <c r="Z52" s="118" t="str">
        <f t="shared" si="11"/>
        <v>n/a</v>
      </c>
      <c r="AA52" s="119">
        <f>IFERROR(R52/V52-1,"n/a")</f>
        <v>0.24163065993313126</v>
      </c>
      <c r="AB52" s="118"/>
      <c r="AC52" s="47">
        <f t="shared" si="12"/>
        <v>9237323</v>
      </c>
      <c r="AD52" s="47">
        <f t="shared" si="12"/>
        <v>2410085</v>
      </c>
      <c r="AE52" s="47">
        <f t="shared" si="12"/>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A6" zoomScale="119" zoomScaleNormal="50" workbookViewId="0">
      <selection activeCell="F23" sqref="F23"/>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45397</v>
      </c>
      <c r="AG3" s="25"/>
      <c r="AH3" s="9"/>
    </row>
    <row r="4" spans="1:34" ht="16.2">
      <c r="A4" s="9"/>
      <c r="B4" s="11" t="s">
        <v>7</v>
      </c>
      <c r="C4" s="26"/>
      <c r="D4" s="93" t="s">
        <v>45</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April</v>
      </c>
      <c r="G9" s="155"/>
      <c r="H9" s="155"/>
      <c r="I9" s="155"/>
      <c r="J9" s="155"/>
      <c r="K9" s="155"/>
      <c r="L9" s="155"/>
      <c r="M9" s="155"/>
      <c r="N9" s="155"/>
      <c r="O9" s="155"/>
      <c r="P9" s="156"/>
      <c r="Q9" s="157" t="str">
        <f>"January to "&amp; D4</f>
        <v>January to April</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186</v>
      </c>
      <c r="G13" s="71">
        <v>129</v>
      </c>
      <c r="H13" s="71">
        <v>136</v>
      </c>
      <c r="I13" s="71">
        <v>0</v>
      </c>
      <c r="J13" s="71">
        <v>42</v>
      </c>
      <c r="K13" s="71">
        <v>129</v>
      </c>
      <c r="L13" s="64">
        <f>IFERROR(F13/G13-1,"n/a")</f>
        <v>0.44186046511627897</v>
      </c>
      <c r="M13" s="64">
        <f>IFERROR(F13/H13-1,"n/a")</f>
        <v>0.36764705882352944</v>
      </c>
      <c r="N13" s="64" t="str">
        <f>IFERROR(F13/I13-1,"n/a")</f>
        <v>n/a</v>
      </c>
      <c r="O13" s="64">
        <f>IFERROR(F13/J13-1,"n/a")</f>
        <v>3.4285714285714288</v>
      </c>
      <c r="P13" s="60">
        <f>IFERROR(F13/K13-1,"n/a")</f>
        <v>0.44186046511627897</v>
      </c>
      <c r="Q13" s="68">
        <f>'Mar-24'!Q13+F13</f>
        <v>889</v>
      </c>
      <c r="R13" s="68">
        <f>'Mar-24'!R13+G13</f>
        <v>659</v>
      </c>
      <c r="S13" s="68">
        <f>'Mar-24'!S13+H13</f>
        <v>666</v>
      </c>
      <c r="T13" s="68">
        <f>'Mar-24'!T13+I13</f>
        <v>0</v>
      </c>
      <c r="U13" s="68">
        <f>'Mar-24'!U13+J13</f>
        <v>551</v>
      </c>
      <c r="V13" s="68">
        <f>'Mar-24'!V13+K13</f>
        <v>645</v>
      </c>
      <c r="W13" s="64">
        <f>IFERROR(Q13/R13-1,"n/a")</f>
        <v>0.34901365705614573</v>
      </c>
      <c r="X13" s="64">
        <f>IFERROR(Q13/S13-1,"n/a")</f>
        <v>0.33483483483483489</v>
      </c>
      <c r="Y13" s="64" t="str">
        <f>IFERROR(Q13/T13-1,"n/a")</f>
        <v>n/a</v>
      </c>
      <c r="Z13" s="64">
        <f>IFERROR(Q13/U13-1,"n/a")</f>
        <v>0.61343012704174238</v>
      </c>
      <c r="AA13" s="60">
        <f>IFERROR(Q13/V13-1,"n/a")</f>
        <v>0.3782945736434109</v>
      </c>
      <c r="AB13" s="68">
        <v>1630</v>
      </c>
      <c r="AC13" s="68">
        <v>1486</v>
      </c>
      <c r="AD13" s="68">
        <v>522</v>
      </c>
      <c r="AE13" s="68">
        <v>551</v>
      </c>
      <c r="AF13" s="136">
        <v>1591</v>
      </c>
      <c r="AG13" s="123"/>
      <c r="AH13" s="123"/>
    </row>
    <row r="14" spans="1:34" s="124" customFormat="1" ht="10.8">
      <c r="A14" s="123"/>
      <c r="B14" s="128"/>
      <c r="C14" s="33"/>
      <c r="D14" s="26" t="s">
        <v>11</v>
      </c>
      <c r="E14" s="32"/>
      <c r="F14" s="71">
        <v>659111</v>
      </c>
      <c r="G14" s="71">
        <v>449751</v>
      </c>
      <c r="H14" s="71">
        <v>297788</v>
      </c>
      <c r="I14" s="71">
        <v>0</v>
      </c>
      <c r="J14" s="71">
        <v>0</v>
      </c>
      <c r="K14" s="71">
        <v>394045</v>
      </c>
      <c r="L14" s="64">
        <f>IFERROR(F14/G14-1,"n/a")</f>
        <v>0.46550202223007853</v>
      </c>
      <c r="M14" s="64">
        <f>IFERROR(F14/H14-1,"n/a")</f>
        <v>1.2133564817924163</v>
      </c>
      <c r="N14" s="64" t="str">
        <f>IFERROR(F14/I14-1,"n/a")</f>
        <v>n/a</v>
      </c>
      <c r="O14" s="64" t="str">
        <f>IFERROR(F14/J14-1,"n/a")</f>
        <v>n/a</v>
      </c>
      <c r="P14" s="60">
        <f>IFERROR(F14/K14-1,"n/a")</f>
        <v>0.67267951629889988</v>
      </c>
      <c r="Q14" s="68">
        <f>'Mar-24'!Q14+F14</f>
        <v>2809353</v>
      </c>
      <c r="R14" s="68">
        <f>'Mar-24'!R14+G14</f>
        <v>1987935</v>
      </c>
      <c r="S14" s="68">
        <f>'Mar-24'!S14+H14</f>
        <v>1057446</v>
      </c>
      <c r="T14" s="68">
        <f>'Mar-24'!T14+I14</f>
        <v>0</v>
      </c>
      <c r="U14" s="68">
        <f>'Mar-24'!U14+J14</f>
        <v>1092884</v>
      </c>
      <c r="V14" s="68">
        <f>'Mar-24'!V14+K14</f>
        <v>1845149</v>
      </c>
      <c r="W14" s="64">
        <f>IFERROR(Q14/R14-1,"n/a")</f>
        <v>0.41320163888658334</v>
      </c>
      <c r="X14" s="64">
        <f>IFERROR(Q14/S14-1,"n/a")</f>
        <v>1.6567342445855391</v>
      </c>
      <c r="Y14" s="64" t="str">
        <f>IFERROR(Q14/T14-1,"n/a")</f>
        <v>n/a</v>
      </c>
      <c r="Z14" s="64">
        <f>IFERROR(Q14/U14-1,"n/a")</f>
        <v>1.5705866313350731</v>
      </c>
      <c r="AA14" s="60">
        <f>IFERROR(Q14/V14-1,"n/a")</f>
        <v>0.52256159258683166</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51</v>
      </c>
      <c r="G16" s="71">
        <v>46</v>
      </c>
      <c r="H16" s="71">
        <v>56</v>
      </c>
      <c r="I16" s="71">
        <v>5</v>
      </c>
      <c r="J16" s="71">
        <v>0</v>
      </c>
      <c r="K16" s="71">
        <v>51</v>
      </c>
      <c r="L16" s="64">
        <f>IFERROR(F16/G16-1,"n/a")</f>
        <v>0.10869565217391308</v>
      </c>
      <c r="M16" s="64">
        <f>IFERROR(F16/H16-1,"n/a")</f>
        <v>-8.9285714285714302E-2</v>
      </c>
      <c r="N16" s="64">
        <f>IFERROR(F16/I16-1,"n/a")</f>
        <v>9.1999999999999993</v>
      </c>
      <c r="O16" s="64" t="str">
        <f>IFERROR(F16/J16-1,"n/a")</f>
        <v>n/a</v>
      </c>
      <c r="P16" s="60">
        <f>IFERROR(F16/K16-1,"n/a")</f>
        <v>0</v>
      </c>
      <c r="Q16" s="68">
        <f>'Mar-24'!Q16+F16</f>
        <v>87</v>
      </c>
      <c r="R16" s="68">
        <f>'Mar-24'!R16+G16</f>
        <v>73</v>
      </c>
      <c r="S16" s="68">
        <f>'Mar-24'!S16+H16</f>
        <v>92</v>
      </c>
      <c r="T16" s="68">
        <f>'Mar-24'!T16+I16</f>
        <v>17</v>
      </c>
      <c r="U16" s="68">
        <f>'Mar-24'!U16+J16</f>
        <v>10</v>
      </c>
      <c r="V16" s="68">
        <f>'Mar-24'!V16+K16</f>
        <v>74</v>
      </c>
      <c r="W16" s="64">
        <f>IFERROR(Q16/R16-1,"n/a")</f>
        <v>0.19178082191780832</v>
      </c>
      <c r="X16" s="64">
        <f>IFERROR(Q16/S16-1,"n/a")</f>
        <v>-5.4347826086956541E-2</v>
      </c>
      <c r="Y16" s="64">
        <f>IFERROR(Q16/T16-1,"n/a")</f>
        <v>4.117647058823529</v>
      </c>
      <c r="Z16" s="64">
        <f>IFERROR(Q16/U16-1,"n/a")</f>
        <v>7.6999999999999993</v>
      </c>
      <c r="AA16" s="60">
        <f>IFERROR(Q16/V16-1,"n/a")</f>
        <v>0.17567567567567566</v>
      </c>
      <c r="AB16" s="68">
        <v>575</v>
      </c>
      <c r="AC16" s="68">
        <v>572</v>
      </c>
      <c r="AD16" s="68">
        <v>202</v>
      </c>
      <c r="AE16" s="68">
        <v>54</v>
      </c>
      <c r="AF16" s="136">
        <v>586</v>
      </c>
      <c r="AG16" s="123"/>
      <c r="AH16" s="123"/>
    </row>
    <row r="17" spans="1:34" s="124" customFormat="1" ht="10.8">
      <c r="A17" s="123"/>
      <c r="B17" s="128"/>
      <c r="C17" s="33"/>
      <c r="D17" s="26" t="s">
        <v>11</v>
      </c>
      <c r="E17" s="32"/>
      <c r="F17" s="71">
        <v>123781</v>
      </c>
      <c r="G17" s="71">
        <v>107348</v>
      </c>
      <c r="H17" s="71">
        <v>60367</v>
      </c>
      <c r="I17" s="71">
        <v>6002</v>
      </c>
      <c r="J17" s="71">
        <v>0</v>
      </c>
      <c r="K17" s="71">
        <v>147331</v>
      </c>
      <c r="L17" s="64">
        <f>IFERROR(F17/G17-1,"n/a")</f>
        <v>0.15308156649401949</v>
      </c>
      <c r="M17" s="64">
        <f>IFERROR(F17/H17-1,"n/a")</f>
        <v>1.0504745970480562</v>
      </c>
      <c r="N17" s="64">
        <f>IFERROR(F17/I17-1,"n/a")</f>
        <v>19.623292235921358</v>
      </c>
      <c r="O17" s="64" t="str">
        <f>IFERROR(F17/J17-1,"n/a")</f>
        <v>n/a</v>
      </c>
      <c r="P17" s="60">
        <f>IFERROR(F17/K17-1,"n/a")</f>
        <v>-0.15984416042788008</v>
      </c>
      <c r="Q17" s="68">
        <f>'Mar-24'!Q17+F17</f>
        <v>252653</v>
      </c>
      <c r="R17" s="68">
        <f>'Mar-24'!R17+G17</f>
        <v>190403</v>
      </c>
      <c r="S17" s="68">
        <f>'Mar-24'!S17+H17</f>
        <v>96875</v>
      </c>
      <c r="T17" s="68">
        <f>'Mar-24'!T17+I17</f>
        <v>16105</v>
      </c>
      <c r="U17" s="68">
        <f>'Mar-24'!U17+J17</f>
        <v>41113</v>
      </c>
      <c r="V17" s="68">
        <f>'Mar-24'!V17+K17</f>
        <v>227705</v>
      </c>
      <c r="W17" s="64">
        <f>IFERROR(Q17/R17-1,"n/a")</f>
        <v>0.32693812597490579</v>
      </c>
      <c r="X17" s="64">
        <f>IFERROR(Q17/S17-1,"n/a")</f>
        <v>1.6080309677419353</v>
      </c>
      <c r="Y17" s="64">
        <f>IFERROR(Q17/T17-1,"n/a")</f>
        <v>14.687860912760012</v>
      </c>
      <c r="Z17" s="64">
        <f>IFERROR(Q17/U17-1,"n/a")</f>
        <v>5.145331160460195</v>
      </c>
      <c r="AA17" s="60">
        <f>IFERROR(Q17/V17-1,"n/a")</f>
        <v>0.10956281153246517</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52</v>
      </c>
      <c r="G19" s="71">
        <v>47</v>
      </c>
      <c r="H19" s="71">
        <v>35</v>
      </c>
      <c r="I19" s="71">
        <v>2</v>
      </c>
      <c r="J19" s="71">
        <v>0</v>
      </c>
      <c r="K19" s="71">
        <v>21</v>
      </c>
      <c r="L19" s="64">
        <f>IFERROR(F19/G19-1,"n/a")</f>
        <v>0.1063829787234043</v>
      </c>
      <c r="M19" s="64">
        <f>IFERROR(F19/H19-1,"n/a")</f>
        <v>0.48571428571428577</v>
      </c>
      <c r="N19" s="64">
        <f>IFERROR(F19/I19-1,"n/a")</f>
        <v>25</v>
      </c>
      <c r="O19" s="64" t="str">
        <f>IFERROR(F19/J19-1,"n/a")</f>
        <v>n/a</v>
      </c>
      <c r="P19" s="60">
        <f>IFERROR(F19/K19-1,"n/a")</f>
        <v>1.4761904761904763</v>
      </c>
      <c r="Q19" s="68">
        <f>'Mar-24'!Q19+F19</f>
        <v>79</v>
      </c>
      <c r="R19" s="68">
        <f>'Mar-24'!R19+G19</f>
        <v>70</v>
      </c>
      <c r="S19" s="68">
        <f>'Mar-24'!S19+H19</f>
        <v>47</v>
      </c>
      <c r="T19" s="68">
        <f>'Mar-24'!T19+I19</f>
        <v>2</v>
      </c>
      <c r="U19" s="68">
        <f>'Mar-24'!U19+J19</f>
        <v>3</v>
      </c>
      <c r="V19" s="68">
        <f>'Mar-24'!V19+K19</f>
        <v>27</v>
      </c>
      <c r="W19" s="64">
        <f>IFERROR(Q19/R19-1,"n/a")</f>
        <v>0.12857142857142856</v>
      </c>
      <c r="X19" s="64">
        <f>IFERROR(Q19/S19-1,"n/a")</f>
        <v>0.68085106382978733</v>
      </c>
      <c r="Y19" s="64">
        <f>IFERROR(Q19/T19-1,"n/a")</f>
        <v>38.5</v>
      </c>
      <c r="Z19" s="64">
        <f>IFERROR(Q19/U19-1,"n/a")</f>
        <v>25.333333333333332</v>
      </c>
      <c r="AA19" s="60">
        <f>IFERROR(Q19/V19-1,"n/a")</f>
        <v>1.925925925925926</v>
      </c>
      <c r="AB19" s="68">
        <v>708</v>
      </c>
      <c r="AC19" s="68">
        <v>658</v>
      </c>
      <c r="AD19" s="68">
        <v>47</v>
      </c>
      <c r="AE19" s="68">
        <v>9</v>
      </c>
      <c r="AF19" s="136">
        <v>290</v>
      </c>
      <c r="AG19" s="123"/>
      <c r="AH19" s="123"/>
    </row>
    <row r="20" spans="1:34" s="124" customFormat="1" ht="10.8">
      <c r="A20" s="123"/>
      <c r="B20" s="128"/>
      <c r="C20" s="33"/>
      <c r="D20" s="26" t="s">
        <v>11</v>
      </c>
      <c r="E20" s="32"/>
      <c r="F20" s="71">
        <v>75855</v>
      </c>
      <c r="G20" s="71">
        <v>66302</v>
      </c>
      <c r="H20" s="71">
        <v>32576</v>
      </c>
      <c r="I20" s="71">
        <v>0</v>
      </c>
      <c r="J20" s="71">
        <v>0</v>
      </c>
      <c r="K20" s="71">
        <v>36063</v>
      </c>
      <c r="L20" s="64">
        <f>IFERROR(F20/G20-1,"n/a")</f>
        <v>0.14408313474706635</v>
      </c>
      <c r="M20" s="64">
        <f>IFERROR(F20/H20-1,"n/a")</f>
        <v>1.3285547642436151</v>
      </c>
      <c r="N20" s="64" t="str">
        <f>IFERROR(F20/I20-1,"n/a")</f>
        <v>n/a</v>
      </c>
      <c r="O20" s="64" t="str">
        <f>IFERROR(F20/J20-1,"n/a")</f>
        <v>n/a</v>
      </c>
      <c r="P20" s="60">
        <f>IFERROR(F20/K20-1,"n/a")</f>
        <v>1.1034023791697862</v>
      </c>
      <c r="Q20" s="68">
        <f>'Mar-24'!Q20+F20</f>
        <v>115596</v>
      </c>
      <c r="R20" s="68">
        <f>'Mar-24'!R20+G20</f>
        <v>87148</v>
      </c>
      <c r="S20" s="68">
        <f>'Mar-24'!S20+H20</f>
        <v>35661</v>
      </c>
      <c r="T20" s="68">
        <f>'Mar-24'!T20+I20</f>
        <v>0</v>
      </c>
      <c r="U20" s="68">
        <f>'Mar-24'!U20+J20</f>
        <v>1753</v>
      </c>
      <c r="V20" s="68">
        <f>'Mar-24'!V20+K20</f>
        <v>42547</v>
      </c>
      <c r="W20" s="64">
        <f>IFERROR(Q20/R20-1,"n/a")</f>
        <v>0.32643319410657723</v>
      </c>
      <c r="X20" s="64">
        <f>IFERROR(Q20/S20-1,"n/a")</f>
        <v>2.2415243543366703</v>
      </c>
      <c r="Y20" s="64" t="str">
        <f>IFERROR(Q20/T20-1,"n/a")</f>
        <v>n/a</v>
      </c>
      <c r="Z20" s="64">
        <f>IFERROR(Q20/U20-1,"n/a")</f>
        <v>64.941814033086132</v>
      </c>
      <c r="AA20" s="60">
        <f>IFERROR(Q20/V20-1,"n/a")</f>
        <v>1.7169013091404799</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193</v>
      </c>
      <c r="G22" s="71">
        <v>162</v>
      </c>
      <c r="H22" s="71">
        <v>100</v>
      </c>
      <c r="I22" s="71">
        <v>0</v>
      </c>
      <c r="J22" s="71">
        <v>0</v>
      </c>
      <c r="K22" s="71">
        <v>90</v>
      </c>
      <c r="L22" s="64">
        <f>IFERROR(F22/G22-1,"n/a")</f>
        <v>0.19135802469135799</v>
      </c>
      <c r="M22" s="64">
        <f>IFERROR(F22/H22-1,"n/a")</f>
        <v>0.92999999999999994</v>
      </c>
      <c r="N22" s="64" t="str">
        <f>IFERROR(F22/I22-1,"n/a")</f>
        <v>n/a</v>
      </c>
      <c r="O22" s="64" t="str">
        <f>IFERROR(F22/J22-1,"n/a")</f>
        <v>n/a</v>
      </c>
      <c r="P22" s="60">
        <f>IFERROR(F22/K22-1,"n/a")</f>
        <v>1.1444444444444444</v>
      </c>
      <c r="Q22" s="68">
        <f>'Mar-24'!Q22+F22</f>
        <v>452</v>
      </c>
      <c r="R22" s="68">
        <f>'Mar-24'!R22+G22</f>
        <v>449</v>
      </c>
      <c r="S22" s="68">
        <f>'Mar-24'!S22+H22</f>
        <v>153</v>
      </c>
      <c r="T22" s="68">
        <f>'Mar-24'!T22+I22</f>
        <v>0</v>
      </c>
      <c r="U22" s="68">
        <f>'Mar-24'!U22+J22</f>
        <v>43</v>
      </c>
      <c r="V22" s="68">
        <f>'Mar-24'!V22+K22</f>
        <v>179</v>
      </c>
      <c r="W22" s="64">
        <f>IFERROR(Q22/R22-1,"n/a")</f>
        <v>6.6815144766148027E-3</v>
      </c>
      <c r="X22" s="64">
        <f>IFERROR(Q22/S22-1,"n/a")</f>
        <v>1.9542483660130721</v>
      </c>
      <c r="Y22" s="64" t="str">
        <f>IFERROR(Q22/T22-1,"n/a")</f>
        <v>n/a</v>
      </c>
      <c r="Z22" s="64">
        <f>IFERROR(Q22/U22-1,"n/a")</f>
        <v>9.5116279069767433</v>
      </c>
      <c r="AA22" s="60">
        <f>IFERROR(Q22/V22-1,"n/a")</f>
        <v>1.5251396648044691</v>
      </c>
      <c r="AB22" s="68">
        <v>1500</v>
      </c>
      <c r="AC22" s="68">
        <v>895</v>
      </c>
      <c r="AD22" s="68">
        <v>283</v>
      </c>
      <c r="AE22" s="68">
        <v>43</v>
      </c>
      <c r="AF22" s="136">
        <v>827</v>
      </c>
      <c r="AG22" s="123"/>
      <c r="AH22" s="123"/>
    </row>
    <row r="23" spans="1:34" s="124" customFormat="1" ht="10.8">
      <c r="A23" s="123"/>
      <c r="B23" s="128"/>
      <c r="C23" s="33"/>
      <c r="D23" s="26" t="s">
        <v>11</v>
      </c>
      <c r="E23" s="32"/>
      <c r="F23" s="71">
        <v>431635</v>
      </c>
      <c r="G23" s="71">
        <v>352703</v>
      </c>
      <c r="H23" s="71">
        <v>115809</v>
      </c>
      <c r="I23" s="71">
        <v>0</v>
      </c>
      <c r="J23" s="71">
        <v>0</v>
      </c>
      <c r="K23" s="71">
        <v>212740</v>
      </c>
      <c r="L23" s="64">
        <f>IFERROR(F23/G23-1,"n/a")</f>
        <v>0.2237916887579634</v>
      </c>
      <c r="M23" s="64">
        <f>IFERROR(F23/H23-1,"n/a")</f>
        <v>2.7271282888203854</v>
      </c>
      <c r="N23" s="64" t="str">
        <f>IFERROR(F23/I23-1,"n/a")</f>
        <v>n/a</v>
      </c>
      <c r="O23" s="64" t="str">
        <f>IFERROR(F23/J23-1,"n/a")</f>
        <v>n/a</v>
      </c>
      <c r="P23" s="60">
        <f>IFERROR(F23/K23-1,"n/a")</f>
        <v>1.0289320297076245</v>
      </c>
      <c r="Q23" s="68">
        <f>'Mar-24'!Q23+F23</f>
        <v>1344690</v>
      </c>
      <c r="R23" s="68">
        <f>'Mar-24'!R23+G23</f>
        <v>1188977</v>
      </c>
      <c r="S23" s="68">
        <f>'Mar-24'!S23+H23</f>
        <v>184263</v>
      </c>
      <c r="T23" s="68">
        <f>'Mar-24'!T23+I23</f>
        <v>0</v>
      </c>
      <c r="U23" s="68">
        <f>'Mar-24'!U23+J23</f>
        <v>140552</v>
      </c>
      <c r="V23" s="68">
        <f>'Mar-24'!V23+K23</f>
        <v>464640</v>
      </c>
      <c r="W23" s="64">
        <f>IFERROR(Q23/R23-1,"n/a")</f>
        <v>0.13096384538977635</v>
      </c>
      <c r="X23" s="64">
        <f>IFERROR(Q23/S23-1,"n/a")</f>
        <v>6.297666921736865</v>
      </c>
      <c r="Y23" s="64" t="str">
        <f>IFERROR(Q23/T23-1,"n/a")</f>
        <v>n/a</v>
      </c>
      <c r="Z23" s="64">
        <f>IFERROR(Q23/U23-1,"n/a")</f>
        <v>8.5672064431669419</v>
      </c>
      <c r="AA23" s="60">
        <f>IFERROR(Q23/V23-1,"n/a")</f>
        <v>1.8940470041322315</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1</v>
      </c>
      <c r="G25" s="71">
        <v>1</v>
      </c>
      <c r="H25" s="71">
        <v>1</v>
      </c>
      <c r="I25" s="71">
        <v>0</v>
      </c>
      <c r="J25" s="71">
        <v>0</v>
      </c>
      <c r="K25" s="71">
        <v>1</v>
      </c>
      <c r="L25" s="64">
        <f>IFERROR(F25/G25-1,"n/a")</f>
        <v>0</v>
      </c>
      <c r="M25" s="64">
        <f>IFERROR(F25/H25-1,"n/a")</f>
        <v>0</v>
      </c>
      <c r="N25" s="64" t="str">
        <f>IFERROR(F25/I25-1,"n/a")</f>
        <v>n/a</v>
      </c>
      <c r="O25" s="64" t="str">
        <f>IFERROR(F25/J25-1,"n/a")</f>
        <v>n/a</v>
      </c>
      <c r="P25" s="60">
        <f>IFERROR(F25/K25-1,"n/a")</f>
        <v>0</v>
      </c>
      <c r="Q25" s="68">
        <f>'Mar-24'!Q25+F25</f>
        <v>1</v>
      </c>
      <c r="R25" s="68">
        <f>'Mar-24'!R25+G25</f>
        <v>1</v>
      </c>
      <c r="S25" s="68">
        <f>'Mar-24'!S25+H25</f>
        <v>1</v>
      </c>
      <c r="T25" s="68">
        <f>'Mar-24'!T25+I25</f>
        <v>0</v>
      </c>
      <c r="U25" s="68">
        <f>'Mar-24'!U25+J25</f>
        <v>0</v>
      </c>
      <c r="V25" s="68">
        <f>'Mar-24'!V25+K25</f>
        <v>1</v>
      </c>
      <c r="W25" s="64">
        <f>IFERROR(Q25/R25-1,"n/a")</f>
        <v>0</v>
      </c>
      <c r="X25" s="64">
        <f>IFERROR(Q25/S25-1,"n/a")</f>
        <v>0</v>
      </c>
      <c r="Y25" s="64" t="str">
        <f>IFERROR(Q25/T25-1,"n/a")</f>
        <v>n/a</v>
      </c>
      <c r="Z25" s="64" t="str">
        <f>IFERROR(Q25/U25-1,"n/a")</f>
        <v>n/a</v>
      </c>
      <c r="AA25" s="60">
        <f>IFERROR(Q25/V25-1,"n/a")</f>
        <v>0</v>
      </c>
      <c r="AB25" s="68">
        <v>21</v>
      </c>
      <c r="AC25" s="68">
        <v>9</v>
      </c>
      <c r="AD25" s="68">
        <v>0</v>
      </c>
      <c r="AE25" s="68">
        <v>0</v>
      </c>
      <c r="AF25" s="136">
        <v>16</v>
      </c>
      <c r="AG25" s="123"/>
      <c r="AH25" s="123"/>
    </row>
    <row r="26" spans="1:34" s="124" customFormat="1" ht="10.8">
      <c r="A26" s="123"/>
      <c r="B26" s="128"/>
      <c r="C26" s="33"/>
      <c r="D26" s="26" t="s">
        <v>11</v>
      </c>
      <c r="E26" s="32"/>
      <c r="F26" s="71">
        <v>4131</v>
      </c>
      <c r="G26" s="71">
        <v>2258</v>
      </c>
      <c r="H26" s="71">
        <v>925</v>
      </c>
      <c r="I26" s="71">
        <v>0</v>
      </c>
      <c r="J26" s="71">
        <v>0</v>
      </c>
      <c r="K26" s="71">
        <v>1059</v>
      </c>
      <c r="L26" s="64">
        <f>IFERROR(F26/G26-1,"n/a")</f>
        <v>0.82949512843224094</v>
      </c>
      <c r="M26" s="64">
        <f>IFERROR(F26/H26-1,"n/a")</f>
        <v>3.4659459459459461</v>
      </c>
      <c r="N26" s="64" t="str">
        <f>IFERROR(F26/I26-1,"n/a")</f>
        <v>n/a</v>
      </c>
      <c r="O26" s="64" t="str">
        <f>IFERROR(F26/J26-1,"n/a")</f>
        <v>n/a</v>
      </c>
      <c r="P26" s="60">
        <f>IFERROR(F26/K26-1,"n/a")</f>
        <v>2.9008498583569406</v>
      </c>
      <c r="Q26" s="68">
        <f>'Mar-24'!Q26+F26</f>
        <v>4131</v>
      </c>
      <c r="R26" s="68">
        <f>'Mar-24'!R26+G26</f>
        <v>2258</v>
      </c>
      <c r="S26" s="68">
        <f>'Mar-24'!S26+H26</f>
        <v>925</v>
      </c>
      <c r="T26" s="68">
        <f>'Mar-24'!T26+I26</f>
        <v>0</v>
      </c>
      <c r="U26" s="68">
        <f>'Mar-24'!U26+J26</f>
        <v>0</v>
      </c>
      <c r="V26" s="68">
        <f>'Mar-24'!V26+K26</f>
        <v>1059</v>
      </c>
      <c r="W26" s="64">
        <f>IFERROR(Q26/R26-1,"n/a")</f>
        <v>0.82949512843224094</v>
      </c>
      <c r="X26" s="64">
        <f>IFERROR(Q26/S26-1,"n/a")</f>
        <v>3.4659459459459461</v>
      </c>
      <c r="Y26" s="64" t="str">
        <f>IFERROR(Q26/T26-1,"n/a")</f>
        <v>n/a</v>
      </c>
      <c r="Z26" s="64" t="str">
        <f>IFERROR(Q26/U26-1,"n/a")</f>
        <v>n/a</v>
      </c>
      <c r="AA26" s="60">
        <f>IFERROR(Q26/V26-1,"n/a")</f>
        <v>2.9008498583569406</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483</v>
      </c>
      <c r="G27" s="75">
        <f t="shared" si="0"/>
        <v>385</v>
      </c>
      <c r="H27" s="75">
        <f t="shared" si="0"/>
        <v>328</v>
      </c>
      <c r="I27" s="75">
        <f t="shared" si="0"/>
        <v>7</v>
      </c>
      <c r="J27" s="75">
        <f t="shared" si="0"/>
        <v>42</v>
      </c>
      <c r="K27" s="75">
        <f t="shared" si="0"/>
        <v>292</v>
      </c>
      <c r="L27" s="66">
        <f>IFERROR(F27/G27-1,"n/a")</f>
        <v>0.25454545454545463</v>
      </c>
      <c r="M27" s="66">
        <f>IFERROR(F27/H27-1,"n/a")</f>
        <v>0.47256097560975618</v>
      </c>
      <c r="N27" s="66">
        <f>IFERROR(F27/I27-1,"n/a")</f>
        <v>68</v>
      </c>
      <c r="O27" s="66">
        <f>IFERROR(F27/J27-1,"n/a")</f>
        <v>10.5</v>
      </c>
      <c r="P27" s="62">
        <f>IFERROR(F27/K27-1,"n/a")</f>
        <v>0.65410958904109595</v>
      </c>
      <c r="Q27" s="75">
        <f t="shared" ref="Q27:V28" si="1">Q13+Q16+Q19+Q22+Q25</f>
        <v>1508</v>
      </c>
      <c r="R27" s="75">
        <f t="shared" si="1"/>
        <v>1252</v>
      </c>
      <c r="S27" s="75">
        <f t="shared" si="1"/>
        <v>959</v>
      </c>
      <c r="T27" s="75">
        <f t="shared" si="1"/>
        <v>19</v>
      </c>
      <c r="U27" s="75">
        <f t="shared" si="1"/>
        <v>607</v>
      </c>
      <c r="V27" s="75">
        <f t="shared" si="1"/>
        <v>926</v>
      </c>
      <c r="W27" s="66">
        <f>IFERROR(Q27/R27-1,"n/a")</f>
        <v>0.20447284345047922</v>
      </c>
      <c r="X27" s="66">
        <f>IFERROR(Q27/S27-1,"n/a")</f>
        <v>0.57247132429614189</v>
      </c>
      <c r="Y27" s="66">
        <f>IFERROR(Q27/T27-1,"n/a")</f>
        <v>78.368421052631575</v>
      </c>
      <c r="Z27" s="66">
        <f>IFERROR(Q27/U27-1,"n/a")</f>
        <v>1.4843492586490941</v>
      </c>
      <c r="AA27" s="62">
        <f>IFERROR(Q27/V27-1,"n/a")</f>
        <v>0.62850971922246224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1294513</v>
      </c>
      <c r="G28" s="76">
        <f t="shared" si="0"/>
        <v>978362</v>
      </c>
      <c r="H28" s="76">
        <f t="shared" si="0"/>
        <v>507465</v>
      </c>
      <c r="I28" s="76">
        <f t="shared" si="0"/>
        <v>6002</v>
      </c>
      <c r="J28" s="76">
        <f t="shared" si="0"/>
        <v>0</v>
      </c>
      <c r="K28" s="76">
        <f t="shared" si="0"/>
        <v>791238</v>
      </c>
      <c r="L28" s="67">
        <f>IFERROR(F28/G28-1,"n/a")</f>
        <v>0.32314317195475706</v>
      </c>
      <c r="M28" s="67">
        <f>IFERROR(F28/H28-1,"n/a")</f>
        <v>1.5509404589479079</v>
      </c>
      <c r="N28" s="67">
        <f>IFERROR(F28/I28-1,"n/a")</f>
        <v>214.68027324225258</v>
      </c>
      <c r="O28" s="67" t="str">
        <f>IFERROR(F28/J28-1,"n/a")</f>
        <v>n/a</v>
      </c>
      <c r="P28" s="63">
        <f>IFERROR(F28/K28-1,"n/a")</f>
        <v>0.63606019933319691</v>
      </c>
      <c r="Q28" s="76">
        <f t="shared" si="1"/>
        <v>4526423</v>
      </c>
      <c r="R28" s="76">
        <f t="shared" si="1"/>
        <v>3456721</v>
      </c>
      <c r="S28" s="76">
        <f t="shared" si="1"/>
        <v>1375170</v>
      </c>
      <c r="T28" s="76">
        <f t="shared" si="1"/>
        <v>16105</v>
      </c>
      <c r="U28" s="76">
        <f t="shared" si="1"/>
        <v>1276302</v>
      </c>
      <c r="V28" s="76">
        <f t="shared" si="1"/>
        <v>2581100</v>
      </c>
      <c r="W28" s="67">
        <f>IFERROR(Q28/R28-1,"n/a")</f>
        <v>0.30945569515156124</v>
      </c>
      <c r="X28" s="67">
        <f>IFERROR(Q28/S28-1,"n/a")</f>
        <v>2.2915370463288176</v>
      </c>
      <c r="Y28" s="67">
        <f>IFERROR(Q28/T28-1,"n/a")</f>
        <v>280.05700093138779</v>
      </c>
      <c r="Z28" s="67">
        <f>IFERROR(Q28/U28-1,"n/a")</f>
        <v>2.5465140695540711</v>
      </c>
      <c r="AA28" s="63">
        <f>IFERROR(Q28/V28-1,"n/a")</f>
        <v>0.7536798264305915</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April</v>
      </c>
      <c r="G33" s="158"/>
      <c r="H33" s="158"/>
      <c r="I33" s="158"/>
      <c r="J33" s="158"/>
      <c r="K33" s="158"/>
      <c r="L33" s="158"/>
      <c r="M33" s="158"/>
      <c r="N33" s="158"/>
      <c r="O33" s="158"/>
      <c r="P33" s="159"/>
      <c r="Q33" s="161" t="s">
        <v>129</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186</v>
      </c>
      <c r="G37" s="74">
        <f t="shared" si="3"/>
        <v>129</v>
      </c>
      <c r="H37" s="74">
        <f t="shared" si="3"/>
        <v>136</v>
      </c>
      <c r="I37" s="74">
        <f t="shared" si="3"/>
        <v>0</v>
      </c>
      <c r="J37" s="74">
        <f t="shared" si="3"/>
        <v>42</v>
      </c>
      <c r="K37" s="74">
        <f t="shared" si="3"/>
        <v>129</v>
      </c>
      <c r="L37" s="64">
        <f>IFERROR(F37/G37-1,"n/a")</f>
        <v>0.44186046511627897</v>
      </c>
      <c r="M37" s="64">
        <f>IFERROR(F37/H37-1,"n/a")</f>
        <v>0.36764705882352944</v>
      </c>
      <c r="N37" s="64" t="str">
        <f>IFERROR(F37/I37-1,"n/a")</f>
        <v>n/a</v>
      </c>
      <c r="O37" s="64">
        <f>IFERROR(F37/J37-1,"n/a")</f>
        <v>3.4285714285714288</v>
      </c>
      <c r="P37" s="60">
        <f>IFERROR(F37/K37-1,"n/a")</f>
        <v>0.44186046511627897</v>
      </c>
      <c r="Q37" s="74">
        <f t="shared" ref="Q37:V38" si="4">F37</f>
        <v>186</v>
      </c>
      <c r="R37" s="74">
        <f>G37</f>
        <v>129</v>
      </c>
      <c r="S37" s="74">
        <f>H37</f>
        <v>136</v>
      </c>
      <c r="T37" s="74">
        <f t="shared" si="4"/>
        <v>0</v>
      </c>
      <c r="U37" s="74">
        <f t="shared" si="4"/>
        <v>42</v>
      </c>
      <c r="V37" s="74">
        <f t="shared" si="4"/>
        <v>129</v>
      </c>
      <c r="W37" s="120">
        <f>IFERROR(Q37/R37-1,"n/a")</f>
        <v>0.44186046511627897</v>
      </c>
      <c r="X37" s="120">
        <f>IFERROR(R37/S37-1,"n/a")</f>
        <v>-5.1470588235294157E-2</v>
      </c>
      <c r="Y37" s="120" t="str">
        <f>IFERROR(R37/T37-1,"n/a")</f>
        <v>n/a</v>
      </c>
      <c r="Z37" s="120">
        <f>IFERROR(R37/U37-1,"n/a")</f>
        <v>2.0714285714285716</v>
      </c>
      <c r="AA37" s="121">
        <f>IFERROR(R37/V37-1,"n/a")</f>
        <v>0</v>
      </c>
      <c r="AB37" s="150"/>
      <c r="AC37" s="89">
        <v>1486</v>
      </c>
      <c r="AD37" s="89">
        <v>1052</v>
      </c>
      <c r="AE37" s="70">
        <v>551</v>
      </c>
      <c r="AF37" s="78">
        <v>1584</v>
      </c>
      <c r="AH37" s="123"/>
    </row>
    <row r="38" spans="1:34" s="124" customFormat="1" ht="10.199999999999999">
      <c r="A38" s="123"/>
      <c r="B38" s="123"/>
      <c r="C38" s="33"/>
      <c r="D38" s="26" t="s">
        <v>11</v>
      </c>
      <c r="E38" s="32"/>
      <c r="F38" s="74">
        <f t="shared" si="3"/>
        <v>659111</v>
      </c>
      <c r="G38" s="74">
        <f t="shared" si="3"/>
        <v>449751</v>
      </c>
      <c r="H38" s="74">
        <f t="shared" si="3"/>
        <v>297788</v>
      </c>
      <c r="I38" s="74">
        <f t="shared" si="3"/>
        <v>0</v>
      </c>
      <c r="J38" s="74">
        <f t="shared" si="3"/>
        <v>0</v>
      </c>
      <c r="K38" s="74">
        <f t="shared" si="3"/>
        <v>394045</v>
      </c>
      <c r="L38" s="64">
        <f>IFERROR(F38/G38-1,"n/a")</f>
        <v>0.46550202223007853</v>
      </c>
      <c r="M38" s="64">
        <f>IFERROR(F38/H38-1,"n/a")</f>
        <v>1.2133564817924163</v>
      </c>
      <c r="N38" s="64" t="str">
        <f>IFERROR(F38/I38-1,"n/a")</f>
        <v>n/a</v>
      </c>
      <c r="O38" s="64" t="str">
        <f>IFERROR(F38/J38-1,"n/a")</f>
        <v>n/a</v>
      </c>
      <c r="P38" s="60">
        <f>IFERROR(F38/K38-1,"n/a")</f>
        <v>0.67267951629889988</v>
      </c>
      <c r="Q38" s="74">
        <f t="shared" si="4"/>
        <v>659111</v>
      </c>
      <c r="R38" s="74">
        <f t="shared" si="4"/>
        <v>449751</v>
      </c>
      <c r="S38" s="74">
        <f t="shared" si="4"/>
        <v>297788</v>
      </c>
      <c r="T38" s="74">
        <f t="shared" si="4"/>
        <v>0</v>
      </c>
      <c r="U38" s="74">
        <f t="shared" si="4"/>
        <v>0</v>
      </c>
      <c r="V38" s="74">
        <f t="shared" si="4"/>
        <v>394045</v>
      </c>
      <c r="W38" s="120">
        <f>IFERROR(Q38/R38-1,"n/a")</f>
        <v>0.46550202223007853</v>
      </c>
      <c r="X38" s="120">
        <f>IFERROR(R38/S38-1,"n/a")</f>
        <v>0.51030598949588302</v>
      </c>
      <c r="Y38" s="120" t="str">
        <f>IFERROR(R38/T38-1,"n/a")</f>
        <v>n/a</v>
      </c>
      <c r="Z38" s="120" t="str">
        <f>IFERROR(R38/U38-1,"n/a")</f>
        <v>n/a</v>
      </c>
      <c r="AA38" s="121">
        <f>IFERROR(R38/V38-1,"n/a")</f>
        <v>0.14136964052329049</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51"/>
      <c r="AC39" s="90"/>
      <c r="AD39" s="90"/>
      <c r="AE39" s="44"/>
      <c r="AF39" s="79"/>
      <c r="AH39" s="123"/>
    </row>
    <row r="40" spans="1:34" s="124" customFormat="1" ht="10.199999999999999">
      <c r="A40" s="123"/>
      <c r="B40" s="123"/>
      <c r="C40" s="33"/>
      <c r="D40" s="26" t="s">
        <v>5</v>
      </c>
      <c r="E40" s="32"/>
      <c r="F40" s="74">
        <f t="shared" ref="F40:K41" si="5">F16</f>
        <v>51</v>
      </c>
      <c r="G40" s="74">
        <f t="shared" si="5"/>
        <v>46</v>
      </c>
      <c r="H40" s="74">
        <f t="shared" si="5"/>
        <v>56</v>
      </c>
      <c r="I40" s="74">
        <f t="shared" si="5"/>
        <v>5</v>
      </c>
      <c r="J40" s="74">
        <f t="shared" si="5"/>
        <v>0</v>
      </c>
      <c r="K40" s="74">
        <f t="shared" si="5"/>
        <v>51</v>
      </c>
      <c r="L40" s="64">
        <f>IFERROR(F40/G40-1,"n/a")</f>
        <v>0.10869565217391308</v>
      </c>
      <c r="M40" s="64">
        <f>IFERROR(F40/H40-1,"n/a")</f>
        <v>-8.9285714285714302E-2</v>
      </c>
      <c r="N40" s="64">
        <f>IFERROR(F40/I40-1,"n/a")</f>
        <v>9.1999999999999993</v>
      </c>
      <c r="O40" s="64" t="str">
        <f>IFERROR(F40/J40-1,"n/a")</f>
        <v>n/a</v>
      </c>
      <c r="P40" s="60">
        <f>IFERROR(F40/K40-1,"n/a")</f>
        <v>0</v>
      </c>
      <c r="Q40" s="74">
        <f t="shared" ref="Q40:V41" si="6">F40</f>
        <v>51</v>
      </c>
      <c r="R40" s="74">
        <f t="shared" si="6"/>
        <v>46</v>
      </c>
      <c r="S40" s="74">
        <f t="shared" si="6"/>
        <v>56</v>
      </c>
      <c r="T40" s="74">
        <f t="shared" si="6"/>
        <v>5</v>
      </c>
      <c r="U40" s="74">
        <f t="shared" si="6"/>
        <v>0</v>
      </c>
      <c r="V40" s="74">
        <f t="shared" si="6"/>
        <v>51</v>
      </c>
      <c r="W40" s="120">
        <f>IFERROR(Q40/R40-1,"n/a")</f>
        <v>0.10869565217391308</v>
      </c>
      <c r="X40" s="120">
        <f>IFERROR(R40/S40-1,"n/a")</f>
        <v>-0.1785714285714286</v>
      </c>
      <c r="Y40" s="120">
        <f>IFERROR(R40/T40-1,"n/a")</f>
        <v>8.1999999999999993</v>
      </c>
      <c r="Z40" s="120" t="str">
        <f>IFERROR(R40/U40-1,"n/a")</f>
        <v>n/a</v>
      </c>
      <c r="AA40" s="121">
        <f>IFERROR(R40/V40-1,"n/a")</f>
        <v>-9.8039215686274495E-2</v>
      </c>
      <c r="AB40" s="150"/>
      <c r="AC40" s="89">
        <v>563</v>
      </c>
      <c r="AD40" s="89">
        <v>226</v>
      </c>
      <c r="AE40" s="70">
        <v>66</v>
      </c>
      <c r="AF40" s="78">
        <v>573</v>
      </c>
      <c r="AH40" s="123"/>
    </row>
    <row r="41" spans="1:34" s="124" customFormat="1" ht="10.199999999999999">
      <c r="A41" s="123"/>
      <c r="B41" s="123"/>
      <c r="C41" s="33"/>
      <c r="D41" s="26" t="s">
        <v>11</v>
      </c>
      <c r="E41" s="32"/>
      <c r="F41" s="74">
        <f t="shared" si="5"/>
        <v>123781</v>
      </c>
      <c r="G41" s="74">
        <f t="shared" si="5"/>
        <v>107348</v>
      </c>
      <c r="H41" s="74">
        <f t="shared" si="5"/>
        <v>60367</v>
      </c>
      <c r="I41" s="74">
        <f t="shared" si="5"/>
        <v>6002</v>
      </c>
      <c r="J41" s="74">
        <f t="shared" si="5"/>
        <v>0</v>
      </c>
      <c r="K41" s="74">
        <f t="shared" si="5"/>
        <v>147331</v>
      </c>
      <c r="L41" s="64">
        <f>IFERROR(F41/G41-1,"n/a")</f>
        <v>0.15308156649401949</v>
      </c>
      <c r="M41" s="64">
        <f>IFERROR(F41/H41-1,"n/a")</f>
        <v>1.0504745970480562</v>
      </c>
      <c r="N41" s="64">
        <f>IFERROR(F41/I41-1,"n/a")</f>
        <v>19.623292235921358</v>
      </c>
      <c r="O41" s="64" t="str">
        <f>IFERROR(F41/J41-1,"n/a")</f>
        <v>n/a</v>
      </c>
      <c r="P41" s="60">
        <f>IFERROR(F41/K41-1,"n/a")</f>
        <v>-0.15984416042788008</v>
      </c>
      <c r="Q41" s="74">
        <f t="shared" si="6"/>
        <v>123781</v>
      </c>
      <c r="R41" s="74">
        <f t="shared" si="6"/>
        <v>107348</v>
      </c>
      <c r="S41" s="74">
        <f t="shared" si="6"/>
        <v>60367</v>
      </c>
      <c r="T41" s="74">
        <f t="shared" si="6"/>
        <v>6002</v>
      </c>
      <c r="U41" s="74">
        <f t="shared" si="6"/>
        <v>0</v>
      </c>
      <c r="V41" s="74">
        <f t="shared" si="6"/>
        <v>147331</v>
      </c>
      <c r="W41" s="120">
        <f>IFERROR(Q41/R41-1,"n/a")</f>
        <v>0.15308156649401949</v>
      </c>
      <c r="X41" s="120">
        <f>IFERROR(R41/S41-1,"n/a")</f>
        <v>0.7782563321019762</v>
      </c>
      <c r="Y41" s="120">
        <f>IFERROR(R41/T41-1,"n/a")</f>
        <v>16.885371542819062</v>
      </c>
      <c r="Z41" s="120" t="str">
        <f>IFERROR(R41/U41-1,"n/a")</f>
        <v>n/a</v>
      </c>
      <c r="AA41" s="121">
        <f>IFERROR(R41/V41-1,"n/a")</f>
        <v>-0.27138212596127087</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7">F19</f>
        <v>52</v>
      </c>
      <c r="G43" s="74">
        <f t="shared" si="7"/>
        <v>47</v>
      </c>
      <c r="H43" s="74">
        <f t="shared" si="7"/>
        <v>35</v>
      </c>
      <c r="I43" s="74">
        <f t="shared" si="7"/>
        <v>2</v>
      </c>
      <c r="J43" s="74">
        <f t="shared" si="7"/>
        <v>0</v>
      </c>
      <c r="K43" s="74">
        <f t="shared" si="7"/>
        <v>21</v>
      </c>
      <c r="L43" s="64">
        <f>IFERROR(F43/G43-1,"n/a")</f>
        <v>0.1063829787234043</v>
      </c>
      <c r="M43" s="64">
        <f>IFERROR(F43/H43-1,"n/a")</f>
        <v>0.48571428571428577</v>
      </c>
      <c r="N43" s="64">
        <f>IFERROR(F43/I43-1,"n/a")</f>
        <v>25</v>
      </c>
      <c r="O43" s="64" t="str">
        <f>IFERROR(F43/J43-1,"n/a")</f>
        <v>n/a</v>
      </c>
      <c r="P43" s="60">
        <f>IFERROR(F43/K43-1,"n/a")</f>
        <v>1.4761904761904763</v>
      </c>
      <c r="Q43" s="74">
        <f t="shared" ref="Q43:V44" si="8">F43</f>
        <v>52</v>
      </c>
      <c r="R43" s="74">
        <f t="shared" si="8"/>
        <v>47</v>
      </c>
      <c r="S43" s="74">
        <f t="shared" si="8"/>
        <v>35</v>
      </c>
      <c r="T43" s="74">
        <f t="shared" si="8"/>
        <v>2</v>
      </c>
      <c r="U43" s="74">
        <f t="shared" si="8"/>
        <v>0</v>
      </c>
      <c r="V43" s="74">
        <f t="shared" si="8"/>
        <v>21</v>
      </c>
      <c r="W43" s="120">
        <f>IFERROR(Q43/R43-1,"n/a")</f>
        <v>0.1063829787234043</v>
      </c>
      <c r="X43" s="120">
        <f>IFERROR(R43/S43-1,"n/a")</f>
        <v>0.34285714285714275</v>
      </c>
      <c r="Y43" s="120">
        <f>IFERROR(R43/T43-1,"n/a")</f>
        <v>22.5</v>
      </c>
      <c r="Z43" s="120" t="str">
        <f>IFERROR(R43/U43-1,"n/a")</f>
        <v>n/a</v>
      </c>
      <c r="AA43" s="121">
        <f>IFERROR(R43/V43-1,"n/a")</f>
        <v>1.2380952380952381</v>
      </c>
      <c r="AB43" s="150"/>
      <c r="AC43" s="89">
        <v>669</v>
      </c>
      <c r="AD43" s="89">
        <v>59</v>
      </c>
      <c r="AE43" s="70">
        <v>9</v>
      </c>
      <c r="AF43" s="78">
        <v>287</v>
      </c>
      <c r="AH43" s="123"/>
    </row>
    <row r="44" spans="1:34" s="124" customFormat="1" ht="10.199999999999999">
      <c r="A44" s="123"/>
      <c r="B44" s="123"/>
      <c r="C44" s="33"/>
      <c r="D44" s="26" t="s">
        <v>11</v>
      </c>
      <c r="E44" s="32"/>
      <c r="F44" s="74">
        <f t="shared" si="7"/>
        <v>75855</v>
      </c>
      <c r="G44" s="74">
        <f t="shared" si="7"/>
        <v>66302</v>
      </c>
      <c r="H44" s="74">
        <f t="shared" si="7"/>
        <v>32576</v>
      </c>
      <c r="I44" s="74">
        <f t="shared" si="7"/>
        <v>0</v>
      </c>
      <c r="J44" s="74">
        <f t="shared" si="7"/>
        <v>0</v>
      </c>
      <c r="K44" s="74">
        <f t="shared" si="7"/>
        <v>36063</v>
      </c>
      <c r="L44" s="64">
        <f>IFERROR(F44/G44-1,"n/a")</f>
        <v>0.14408313474706635</v>
      </c>
      <c r="M44" s="64">
        <f>IFERROR(F44/H44-1,"n/a")</f>
        <v>1.3285547642436151</v>
      </c>
      <c r="N44" s="64" t="str">
        <f>IFERROR(F44/I44-1,"n/a")</f>
        <v>n/a</v>
      </c>
      <c r="O44" s="64" t="str">
        <f>IFERROR(F44/J44-1,"n/a")</f>
        <v>n/a</v>
      </c>
      <c r="P44" s="60">
        <f>IFERROR(F44/K44-1,"n/a")</f>
        <v>1.1034023791697862</v>
      </c>
      <c r="Q44" s="74">
        <f t="shared" si="8"/>
        <v>75855</v>
      </c>
      <c r="R44" s="74">
        <f t="shared" si="8"/>
        <v>66302</v>
      </c>
      <c r="S44" s="74">
        <f t="shared" si="8"/>
        <v>32576</v>
      </c>
      <c r="T44" s="74">
        <f t="shared" si="8"/>
        <v>0</v>
      </c>
      <c r="U44" s="74">
        <f t="shared" si="8"/>
        <v>0</v>
      </c>
      <c r="V44" s="74">
        <f t="shared" si="8"/>
        <v>36063</v>
      </c>
      <c r="W44" s="120">
        <f>IFERROR(Q44/R44-1,"n/a")</f>
        <v>0.14408313474706635</v>
      </c>
      <c r="X44" s="120">
        <f>IFERROR(R44/S44-1,"n/a")</f>
        <v>1.0353020628683693</v>
      </c>
      <c r="Y44" s="120" t="str">
        <f>IFERROR(R44/T44-1,"n/a")</f>
        <v>n/a</v>
      </c>
      <c r="Z44" s="120" t="str">
        <f>IFERROR(R44/U44-1,"n/a")</f>
        <v>n/a</v>
      </c>
      <c r="AA44" s="121">
        <f>IFERROR(R44/V44-1,"n/a")</f>
        <v>0.83850483875440207</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9">F22</f>
        <v>193</v>
      </c>
      <c r="G46" s="74">
        <f t="shared" si="9"/>
        <v>162</v>
      </c>
      <c r="H46" s="74">
        <f t="shared" si="9"/>
        <v>100</v>
      </c>
      <c r="I46" s="74">
        <f t="shared" si="9"/>
        <v>0</v>
      </c>
      <c r="J46" s="74">
        <f t="shared" si="9"/>
        <v>0</v>
      </c>
      <c r="K46" s="74">
        <f t="shared" si="9"/>
        <v>90</v>
      </c>
      <c r="L46" s="64">
        <f>IFERROR(F46/G46-1,"n/a")</f>
        <v>0.19135802469135799</v>
      </c>
      <c r="M46" s="64">
        <f>IFERROR(F46/H46-1,"n/a")</f>
        <v>0.92999999999999994</v>
      </c>
      <c r="N46" s="64" t="str">
        <f>IFERROR(F46/I46-1,"n/a")</f>
        <v>n/a</v>
      </c>
      <c r="O46" s="64" t="str">
        <f>IFERROR(F46/J46-1,"n/a")</f>
        <v>n/a</v>
      </c>
      <c r="P46" s="60">
        <f>IFERROR(F46/K46-1,"n/a")</f>
        <v>1.1444444444444444</v>
      </c>
      <c r="Q46" s="74">
        <f t="shared" ref="Q46:V47" si="10">F46</f>
        <v>193</v>
      </c>
      <c r="R46" s="74">
        <f t="shared" si="10"/>
        <v>162</v>
      </c>
      <c r="S46" s="74">
        <f t="shared" si="10"/>
        <v>100</v>
      </c>
      <c r="T46" s="74">
        <f t="shared" si="10"/>
        <v>0</v>
      </c>
      <c r="U46" s="74">
        <f t="shared" si="10"/>
        <v>0</v>
      </c>
      <c r="V46" s="74">
        <f t="shared" si="10"/>
        <v>90</v>
      </c>
      <c r="W46" s="120">
        <f>IFERROR(Q46/R46-1,"n/a")</f>
        <v>0.19135802469135799</v>
      </c>
      <c r="X46" s="120">
        <f>IFERROR(R46/S46-1,"n/a")</f>
        <v>0.62000000000000011</v>
      </c>
      <c r="Y46" s="120" t="str">
        <f>IFERROR(R46/T46-1,"n/a")</f>
        <v>n/a</v>
      </c>
      <c r="Z46" s="120" t="str">
        <f>IFERROR(R46/U46-1,"n/a")</f>
        <v>n/a</v>
      </c>
      <c r="AA46" s="121">
        <f>IFERROR(R46/V46-1,"n/a")</f>
        <v>0.8</v>
      </c>
      <c r="AB46" s="150"/>
      <c r="AC46" s="89">
        <v>1129</v>
      </c>
      <c r="AD46" s="89">
        <v>336</v>
      </c>
      <c r="AE46" s="84">
        <v>43</v>
      </c>
      <c r="AF46" s="78">
        <v>781</v>
      </c>
      <c r="AH46" s="123"/>
    </row>
    <row r="47" spans="1:34" s="124" customFormat="1" ht="10.199999999999999">
      <c r="A47" s="123"/>
      <c r="B47" s="123"/>
      <c r="C47" s="33"/>
      <c r="D47" s="26" t="s">
        <v>11</v>
      </c>
      <c r="E47" s="32"/>
      <c r="F47" s="74">
        <f t="shared" si="9"/>
        <v>431635</v>
      </c>
      <c r="G47" s="74">
        <f t="shared" si="9"/>
        <v>352703</v>
      </c>
      <c r="H47" s="74">
        <f t="shared" si="9"/>
        <v>115809</v>
      </c>
      <c r="I47" s="74">
        <f t="shared" si="9"/>
        <v>0</v>
      </c>
      <c r="J47" s="74">
        <f t="shared" si="9"/>
        <v>0</v>
      </c>
      <c r="K47" s="74">
        <f t="shared" si="9"/>
        <v>212740</v>
      </c>
      <c r="L47" s="64">
        <f>IFERROR(F47/G47-1,"n/a")</f>
        <v>0.2237916887579634</v>
      </c>
      <c r="M47" s="64">
        <f>IFERROR(F47/H47-1,"n/a")</f>
        <v>2.7271282888203854</v>
      </c>
      <c r="N47" s="64" t="str">
        <f>IFERROR(F47/I47-1,"n/a")</f>
        <v>n/a</v>
      </c>
      <c r="O47" s="64" t="str">
        <f>IFERROR(F47/J47-1,"n/a")</f>
        <v>n/a</v>
      </c>
      <c r="P47" s="60">
        <f>IFERROR(F47/K47-1,"n/a")</f>
        <v>1.0289320297076245</v>
      </c>
      <c r="Q47" s="74">
        <f t="shared" si="10"/>
        <v>431635</v>
      </c>
      <c r="R47" s="74">
        <f t="shared" si="10"/>
        <v>352703</v>
      </c>
      <c r="S47" s="74">
        <f t="shared" si="10"/>
        <v>115809</v>
      </c>
      <c r="T47" s="74">
        <f t="shared" si="10"/>
        <v>0</v>
      </c>
      <c r="U47" s="74">
        <f t="shared" si="10"/>
        <v>0</v>
      </c>
      <c r="V47" s="74">
        <f t="shared" si="10"/>
        <v>212740</v>
      </c>
      <c r="W47" s="120">
        <f>IFERROR(Q47/R47-1,"n/a")</f>
        <v>0.2237916887579634</v>
      </c>
      <c r="X47" s="120">
        <f>IFERROR(R47/S47-1,"n/a")</f>
        <v>2.0455577718484745</v>
      </c>
      <c r="Y47" s="120" t="str">
        <f>IFERROR(R47/T47-1,"n/a")</f>
        <v>n/a</v>
      </c>
      <c r="Z47" s="120" t="str">
        <f>IFERROR(R47/U47-1,"n/a")</f>
        <v>n/a</v>
      </c>
      <c r="AA47" s="121">
        <f>IFERROR(R47/V47-1,"n/a")</f>
        <v>0.65790636457647822</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11">F25</f>
        <v>1</v>
      </c>
      <c r="G49" s="74">
        <f t="shared" si="11"/>
        <v>1</v>
      </c>
      <c r="H49" s="74">
        <f t="shared" si="11"/>
        <v>1</v>
      </c>
      <c r="I49" s="74">
        <f t="shared" si="11"/>
        <v>0</v>
      </c>
      <c r="J49" s="74">
        <f t="shared" si="11"/>
        <v>0</v>
      </c>
      <c r="K49" s="74">
        <f t="shared" si="11"/>
        <v>1</v>
      </c>
      <c r="L49" s="64">
        <f>IFERROR(F49/G49-1,"n/a")</f>
        <v>0</v>
      </c>
      <c r="M49" s="64">
        <f>IFERROR(F49/H49-1,"n/a")</f>
        <v>0</v>
      </c>
      <c r="N49" s="64" t="str">
        <f>IFERROR(F49/I49-1,"n/a")</f>
        <v>n/a</v>
      </c>
      <c r="O49" s="64" t="str">
        <f>IFERROR(F49/J49-1,"n/a")</f>
        <v>n/a</v>
      </c>
      <c r="P49" s="60">
        <f>IFERROR(F49/K49-1,"n/a")</f>
        <v>0</v>
      </c>
      <c r="Q49" s="74">
        <f t="shared" ref="Q49:V50" si="12">F49</f>
        <v>1</v>
      </c>
      <c r="R49" s="74">
        <f t="shared" si="12"/>
        <v>1</v>
      </c>
      <c r="S49" s="74">
        <f t="shared" si="12"/>
        <v>1</v>
      </c>
      <c r="T49" s="74">
        <f t="shared" si="12"/>
        <v>0</v>
      </c>
      <c r="U49" s="74">
        <f t="shared" si="12"/>
        <v>0</v>
      </c>
      <c r="V49" s="74">
        <f t="shared" si="12"/>
        <v>1</v>
      </c>
      <c r="W49" s="120">
        <f t="shared" ref="W49:X52" si="13">IFERROR(Q49/R49-1,"n/a")</f>
        <v>0</v>
      </c>
      <c r="X49" s="120">
        <f t="shared" si="13"/>
        <v>0</v>
      </c>
      <c r="Y49" s="120" t="str">
        <f>IFERROR(R49/T49-1,"n/a")</f>
        <v>n/a</v>
      </c>
      <c r="Z49" s="120" t="str">
        <f>IFERROR(R49/U49-1,"n/a")</f>
        <v>n/a</v>
      </c>
      <c r="AA49" s="121">
        <f>IFERROR(R49/V49-1,"n/a")</f>
        <v>0</v>
      </c>
      <c r="AB49" s="150"/>
      <c r="AC49" s="89">
        <v>9</v>
      </c>
      <c r="AD49" s="68">
        <v>0</v>
      </c>
      <c r="AE49" s="68">
        <v>0</v>
      </c>
      <c r="AF49" s="78">
        <v>16</v>
      </c>
      <c r="AH49" s="123"/>
    </row>
    <row r="50" spans="3:34" s="124" customFormat="1" ht="10.199999999999999">
      <c r="C50" s="33"/>
      <c r="D50" s="26" t="s">
        <v>11</v>
      </c>
      <c r="E50" s="32"/>
      <c r="F50" s="74">
        <f t="shared" si="11"/>
        <v>4131</v>
      </c>
      <c r="G50" s="74">
        <f t="shared" si="11"/>
        <v>2258</v>
      </c>
      <c r="H50" s="74">
        <f t="shared" si="11"/>
        <v>925</v>
      </c>
      <c r="I50" s="74">
        <f t="shared" si="11"/>
        <v>0</v>
      </c>
      <c r="J50" s="74">
        <f t="shared" si="11"/>
        <v>0</v>
      </c>
      <c r="K50" s="74">
        <f t="shared" si="11"/>
        <v>1059</v>
      </c>
      <c r="L50" s="64">
        <f>IFERROR(F50/G50-1,"n/a")</f>
        <v>0.82949512843224094</v>
      </c>
      <c r="M50" s="64">
        <f>IFERROR(F50/H50-1,"n/a")</f>
        <v>3.4659459459459461</v>
      </c>
      <c r="N50" s="64" t="str">
        <f>IFERROR(F50/I50-1,"n/a")</f>
        <v>n/a</v>
      </c>
      <c r="O50" s="64" t="str">
        <f>IFERROR(F50/J50-1,"n/a")</f>
        <v>n/a</v>
      </c>
      <c r="P50" s="60">
        <f>IFERROR(F50/K50-1,"n/a")</f>
        <v>2.9008498583569406</v>
      </c>
      <c r="Q50" s="74">
        <f t="shared" si="12"/>
        <v>4131</v>
      </c>
      <c r="R50" s="74">
        <f t="shared" si="12"/>
        <v>2258</v>
      </c>
      <c r="S50" s="74">
        <f t="shared" si="12"/>
        <v>925</v>
      </c>
      <c r="T50" s="74">
        <f t="shared" si="12"/>
        <v>0</v>
      </c>
      <c r="U50" s="74">
        <f t="shared" si="12"/>
        <v>0</v>
      </c>
      <c r="V50" s="74">
        <f t="shared" si="12"/>
        <v>1059</v>
      </c>
      <c r="W50" s="120">
        <f t="shared" si="13"/>
        <v>0.82949512843224094</v>
      </c>
      <c r="X50" s="120">
        <f t="shared" si="13"/>
        <v>1.441081081081081</v>
      </c>
      <c r="Y50" s="120" t="str">
        <f>IFERROR(R50/T50-1,"n/a")</f>
        <v>n/a</v>
      </c>
      <c r="Z50" s="120" t="str">
        <f>IFERROR(R50/U50-1,"n/a")</f>
        <v>n/a</v>
      </c>
      <c r="AA50" s="121">
        <f>IFERROR(R50/V50-1,"n/a")</f>
        <v>1.1322001888574125</v>
      </c>
      <c r="AB50" s="150"/>
      <c r="AC50" s="82">
        <v>15637</v>
      </c>
      <c r="AD50" s="68">
        <v>0</v>
      </c>
      <c r="AE50" s="68">
        <v>0</v>
      </c>
      <c r="AF50" s="78">
        <v>20248</v>
      </c>
      <c r="AH50" s="123"/>
    </row>
    <row r="51" spans="3:34" s="124" customFormat="1" ht="10.8" thickBot="1">
      <c r="C51" s="35" t="s">
        <v>12</v>
      </c>
      <c r="D51" s="36"/>
      <c r="E51" s="37"/>
      <c r="F51" s="75">
        <f>F37+F40+F43+F46+F49</f>
        <v>483</v>
      </c>
      <c r="G51" s="75">
        <f>G37+G40+G43+G46+G49</f>
        <v>385</v>
      </c>
      <c r="H51" s="75">
        <f t="shared" ref="H51:K52" si="14">H37+H40+H43+H46+H49</f>
        <v>328</v>
      </c>
      <c r="I51" s="75">
        <f t="shared" si="14"/>
        <v>7</v>
      </c>
      <c r="J51" s="75">
        <f t="shared" si="14"/>
        <v>42</v>
      </c>
      <c r="K51" s="75">
        <f t="shared" si="14"/>
        <v>292</v>
      </c>
      <c r="L51" s="66">
        <f>IFERROR(F51/G51-1,"n/a")</f>
        <v>0.25454545454545463</v>
      </c>
      <c r="M51" s="66">
        <f>IFERROR(F51/H51-1,"n/a")</f>
        <v>0.47256097560975618</v>
      </c>
      <c r="N51" s="66">
        <f>IFERROR(F51/I51-1,"n/a")</f>
        <v>68</v>
      </c>
      <c r="O51" s="66">
        <f>IFERROR(F51/J51-1,"n/a")</f>
        <v>10.5</v>
      </c>
      <c r="P51" s="62">
        <f>IFERROR(F51/K51-1,"n/a")</f>
        <v>0.65410958904109595</v>
      </c>
      <c r="Q51" s="75">
        <f t="shared" ref="Q51:V52" si="15">Q37+Q40+Q43+Q46+Q49</f>
        <v>483</v>
      </c>
      <c r="R51" s="75">
        <f t="shared" si="15"/>
        <v>385</v>
      </c>
      <c r="S51" s="75">
        <f>S37+S40+S43+S46+S49</f>
        <v>328</v>
      </c>
      <c r="T51" s="75">
        <f t="shared" si="15"/>
        <v>7</v>
      </c>
      <c r="U51" s="75">
        <f t="shared" si="15"/>
        <v>42</v>
      </c>
      <c r="V51" s="75">
        <f t="shared" si="15"/>
        <v>292</v>
      </c>
      <c r="W51" s="66">
        <f t="shared" si="13"/>
        <v>0.25454545454545463</v>
      </c>
      <c r="X51" s="66">
        <f t="shared" si="13"/>
        <v>0.17378048780487809</v>
      </c>
      <c r="Y51" s="66">
        <f>IFERROR(R51/T51-1,"n/a")</f>
        <v>54</v>
      </c>
      <c r="Z51" s="66">
        <f t="shared" ref="Z51:Z52" si="16">IFERROR(R51/U51-1,"n/a")</f>
        <v>8.1666666666666661</v>
      </c>
      <c r="AA51" s="62">
        <f>IFERROR(R51/V51-1,"n/a")</f>
        <v>0.31849315068493156</v>
      </c>
      <c r="AB51" s="66"/>
      <c r="AC51" s="46">
        <f t="shared" ref="AC51:AE52" si="17">AC37+AC40+AC43+AC46+AC49</f>
        <v>3856</v>
      </c>
      <c r="AD51" s="46">
        <f t="shared" si="17"/>
        <v>1673</v>
      </c>
      <c r="AE51" s="46">
        <f t="shared" si="17"/>
        <v>669</v>
      </c>
      <c r="AF51" s="80">
        <f>AF37+AF40+AF43+AF46+AF49</f>
        <v>3241</v>
      </c>
      <c r="AH51" s="123"/>
    </row>
    <row r="52" spans="3:34" s="124" customFormat="1" ht="11.4" thickTop="1" thickBot="1">
      <c r="C52" s="38" t="s">
        <v>13</v>
      </c>
      <c r="D52" s="39"/>
      <c r="E52" s="40"/>
      <c r="F52" s="76">
        <f>F38+F41+F44+F47+F50</f>
        <v>1294513</v>
      </c>
      <c r="G52" s="76">
        <f>G38+G41+G44+G47+G50</f>
        <v>978362</v>
      </c>
      <c r="H52" s="76">
        <f t="shared" si="14"/>
        <v>507465</v>
      </c>
      <c r="I52" s="76">
        <f t="shared" si="14"/>
        <v>6002</v>
      </c>
      <c r="J52" s="76">
        <f t="shared" si="14"/>
        <v>0</v>
      </c>
      <c r="K52" s="76">
        <f t="shared" si="14"/>
        <v>791238</v>
      </c>
      <c r="L52" s="67">
        <f>IFERROR(F52/G52-1,"n/a")</f>
        <v>0.32314317195475706</v>
      </c>
      <c r="M52" s="67">
        <f>IFERROR(F52/H52-1,"n/a")</f>
        <v>1.5509404589479079</v>
      </c>
      <c r="N52" s="67">
        <f>IFERROR(F52/I52-1,"n/a")</f>
        <v>214.68027324225258</v>
      </c>
      <c r="O52" s="67" t="str">
        <f>IFERROR(F52/J52-1,"n/a")</f>
        <v>n/a</v>
      </c>
      <c r="P52" s="63">
        <f>IFERROR(F52/K52-1,"n/a")</f>
        <v>0.63606019933319691</v>
      </c>
      <c r="Q52" s="76">
        <f t="shared" si="15"/>
        <v>1294513</v>
      </c>
      <c r="R52" s="76">
        <f t="shared" si="15"/>
        <v>978362</v>
      </c>
      <c r="S52" s="76">
        <f t="shared" si="15"/>
        <v>507465</v>
      </c>
      <c r="T52" s="76">
        <f t="shared" si="15"/>
        <v>6002</v>
      </c>
      <c r="U52" s="76">
        <f t="shared" si="15"/>
        <v>0</v>
      </c>
      <c r="V52" s="76">
        <f t="shared" si="15"/>
        <v>791238</v>
      </c>
      <c r="W52" s="67">
        <f t="shared" si="13"/>
        <v>0.32314317195475706</v>
      </c>
      <c r="X52" s="67">
        <f t="shared" si="13"/>
        <v>0.9279398579212359</v>
      </c>
      <c r="Y52" s="118">
        <f>IFERROR(R52/T52-1,"n/a")</f>
        <v>162.00599800066644</v>
      </c>
      <c r="Z52" s="118" t="str">
        <f t="shared" si="16"/>
        <v>n/a</v>
      </c>
      <c r="AA52" s="119">
        <f>IFERROR(R52/V52-1,"n/a")</f>
        <v>0.23649521382946714</v>
      </c>
      <c r="AB52" s="118"/>
      <c r="AC52" s="47">
        <f t="shared" si="17"/>
        <v>9237323</v>
      </c>
      <c r="AD52" s="47">
        <f t="shared" si="17"/>
        <v>2410085</v>
      </c>
      <c r="AE52" s="47">
        <f t="shared" si="17"/>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zoomScale="75" zoomScaleNormal="75" workbookViewId="0">
      <selection activeCell="R37" sqref="R37"/>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41</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March</v>
      </c>
      <c r="G9" s="155"/>
      <c r="H9" s="155"/>
      <c r="I9" s="155"/>
      <c r="J9" s="155"/>
      <c r="K9" s="155"/>
      <c r="L9" s="155"/>
      <c r="M9" s="155"/>
      <c r="N9" s="155"/>
      <c r="O9" s="155"/>
      <c r="P9" s="156"/>
      <c r="Q9" s="157" t="str">
        <f>"January to "&amp; D4</f>
        <v>January to March</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282</v>
      </c>
      <c r="G13" s="71">
        <v>181</v>
      </c>
      <c r="H13" s="71">
        <v>204</v>
      </c>
      <c r="I13" s="71">
        <v>0</v>
      </c>
      <c r="J13" s="71">
        <v>147</v>
      </c>
      <c r="K13" s="71">
        <v>170</v>
      </c>
      <c r="L13" s="64">
        <f>IFERROR(F13/G13-1,"n/a")</f>
        <v>0.55801104972375692</v>
      </c>
      <c r="M13" s="64">
        <f>IFERROR(F13/H13-1,"n/a")</f>
        <v>0.38235294117647056</v>
      </c>
      <c r="N13" s="64" t="str">
        <f>IFERROR(F13/I13-1,"n/a")</f>
        <v>n/a</v>
      </c>
      <c r="O13" s="64">
        <f>IFERROR(F13/J13-1,"n/a")</f>
        <v>0.91836734693877542</v>
      </c>
      <c r="P13" s="60">
        <f>IFERROR(F13/K13-1,"n/a")</f>
        <v>0.65882352941176481</v>
      </c>
      <c r="Q13" s="68">
        <v>703</v>
      </c>
      <c r="R13" s="68">
        <v>530</v>
      </c>
      <c r="S13" s="68">
        <v>530</v>
      </c>
      <c r="T13" s="68">
        <v>0</v>
      </c>
      <c r="U13" s="68">
        <v>509</v>
      </c>
      <c r="V13" s="68">
        <v>516</v>
      </c>
      <c r="W13" s="64">
        <f>IFERROR(Q13/R13-1,"n/a")</f>
        <v>0.32641509433962268</v>
      </c>
      <c r="X13" s="64">
        <f>IFERROR(Q13/S13-1,"n/a")</f>
        <v>0.32641509433962268</v>
      </c>
      <c r="Y13" s="64" t="str">
        <f>IFERROR(Q13/T13-1,"n/a")</f>
        <v>n/a</v>
      </c>
      <c r="Z13" s="64">
        <f>IFERROR(Q13/U13-1,"n/a")</f>
        <v>0.38113948919449903</v>
      </c>
      <c r="AA13" s="60">
        <f>IFERROR(Q13/V13-1,"n/a")</f>
        <v>0.36240310077519378</v>
      </c>
      <c r="AB13" s="68">
        <v>1630</v>
      </c>
      <c r="AC13" s="68">
        <v>1486</v>
      </c>
      <c r="AD13" s="68">
        <v>522</v>
      </c>
      <c r="AE13" s="68">
        <v>551</v>
      </c>
      <c r="AF13" s="136">
        <v>1591</v>
      </c>
      <c r="AG13" s="123"/>
      <c r="AH13" s="123"/>
    </row>
    <row r="14" spans="1:34" s="124" customFormat="1" ht="10.8">
      <c r="A14" s="123"/>
      <c r="B14" s="128"/>
      <c r="C14" s="33"/>
      <c r="D14" s="26" t="s">
        <v>11</v>
      </c>
      <c r="E14" s="32"/>
      <c r="F14" s="71">
        <v>854103</v>
      </c>
      <c r="G14" s="71">
        <v>565574</v>
      </c>
      <c r="H14" s="71">
        <v>344501</v>
      </c>
      <c r="I14" s="71">
        <v>0</v>
      </c>
      <c r="J14" s="71">
        <v>196286</v>
      </c>
      <c r="K14" s="71">
        <v>500596</v>
      </c>
      <c r="L14" s="64">
        <f>IFERROR(F14/G14-1,"n/a")</f>
        <v>0.51015251761926828</v>
      </c>
      <c r="M14" s="64">
        <f>IFERROR(F14/H14-1,"n/a")</f>
        <v>1.4792467946392027</v>
      </c>
      <c r="N14" s="64" t="str">
        <f>IFERROR(F14/I14-1,"n/a")</f>
        <v>n/a</v>
      </c>
      <c r="O14" s="64">
        <f>IFERROR(F14/J14-1,"n/a")</f>
        <v>3.3513189937132548</v>
      </c>
      <c r="P14" s="60">
        <f>IFERROR(F14/K14-1,"n/a")</f>
        <v>0.70617224268671741</v>
      </c>
      <c r="Q14" s="68">
        <v>2150242</v>
      </c>
      <c r="R14" s="68">
        <v>1538184</v>
      </c>
      <c r="S14" s="68">
        <v>759658</v>
      </c>
      <c r="T14" s="68">
        <v>0</v>
      </c>
      <c r="U14" s="68">
        <v>1092884</v>
      </c>
      <c r="V14" s="68">
        <v>1451104</v>
      </c>
      <c r="W14" s="64">
        <f>IFERROR(Q14/R14-1,"n/a")</f>
        <v>0.39790948287070993</v>
      </c>
      <c r="X14" s="64">
        <f>IFERROR(Q14/S14-1,"n/a")</f>
        <v>1.8305395322632028</v>
      </c>
      <c r="Y14" s="64" t="str">
        <f>IFERROR(Q14/T14-1,"n/a")</f>
        <v>n/a</v>
      </c>
      <c r="Z14" s="64">
        <f>IFERROR(Q14/U14-1,"n/a")</f>
        <v>0.96749334787589536</v>
      </c>
      <c r="AA14" s="60">
        <f>IFERROR(Q14/V14-1,"n/a")</f>
        <v>0.48179730742937799</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17</v>
      </c>
      <c r="G16" s="71">
        <v>16</v>
      </c>
      <c r="H16" s="71">
        <v>26</v>
      </c>
      <c r="I16" s="71">
        <v>5</v>
      </c>
      <c r="J16" s="71">
        <v>1</v>
      </c>
      <c r="K16" s="71">
        <v>10</v>
      </c>
      <c r="L16" s="64">
        <f>IFERROR(F16/G16-1,"n/a")</f>
        <v>6.25E-2</v>
      </c>
      <c r="M16" s="64">
        <f>IFERROR(F16/H16-1,"n/a")</f>
        <v>-0.34615384615384615</v>
      </c>
      <c r="N16" s="64">
        <f>IFERROR(F16/I16-1,"n/a")</f>
        <v>2.4</v>
      </c>
      <c r="O16" s="64">
        <f>IFERROR(F16/J16-1,"n/a")</f>
        <v>16</v>
      </c>
      <c r="P16" s="60">
        <f>IFERROR(F16/K16-1,"n/a")</f>
        <v>0.7</v>
      </c>
      <c r="Q16" s="68">
        <v>36</v>
      </c>
      <c r="R16" s="68">
        <v>27</v>
      </c>
      <c r="S16" s="68">
        <v>36</v>
      </c>
      <c r="T16" s="68">
        <v>12</v>
      </c>
      <c r="U16" s="68">
        <v>10</v>
      </c>
      <c r="V16" s="68">
        <v>23</v>
      </c>
      <c r="W16" s="64">
        <f>IFERROR(Q16/R16-1,"n/a")</f>
        <v>0.33333333333333326</v>
      </c>
      <c r="X16" s="64">
        <f>IFERROR(Q16/S16-1,"n/a")</f>
        <v>0</v>
      </c>
      <c r="Y16" s="64">
        <f>IFERROR(Q16/T16-1,"n/a")</f>
        <v>2</v>
      </c>
      <c r="Z16" s="64">
        <f>IFERROR(Q16/U16-1,"n/a")</f>
        <v>2.6</v>
      </c>
      <c r="AA16" s="60">
        <f>IFERROR(Q16/V16-1,"n/a")</f>
        <v>0.56521739130434789</v>
      </c>
      <c r="AB16" s="68">
        <v>575</v>
      </c>
      <c r="AC16" s="68">
        <v>572</v>
      </c>
      <c r="AD16" s="68">
        <v>202</v>
      </c>
      <c r="AE16" s="68">
        <v>54</v>
      </c>
      <c r="AF16" s="136">
        <v>586</v>
      </c>
      <c r="AG16" s="123"/>
      <c r="AH16" s="123"/>
    </row>
    <row r="17" spans="1:34" s="124" customFormat="1" ht="10.8">
      <c r="A17" s="123"/>
      <c r="B17" s="128"/>
      <c r="C17" s="33"/>
      <c r="D17" s="26" t="s">
        <v>11</v>
      </c>
      <c r="E17" s="32"/>
      <c r="F17" s="71">
        <v>54338</v>
      </c>
      <c r="G17" s="71">
        <v>43135</v>
      </c>
      <c r="H17" s="71">
        <v>28377</v>
      </c>
      <c r="I17" s="71">
        <v>4146</v>
      </c>
      <c r="J17" s="71">
        <v>565</v>
      </c>
      <c r="K17" s="71">
        <v>32801</v>
      </c>
      <c r="L17" s="64">
        <f>IFERROR(F17/G17-1,"n/a")</f>
        <v>0.2597194853367335</v>
      </c>
      <c r="M17" s="64">
        <f>IFERROR(F17/H17-1,"n/a")</f>
        <v>0.91486062656376643</v>
      </c>
      <c r="N17" s="64">
        <f>IFERROR(F17/I17-1,"n/a")</f>
        <v>12.10612638687892</v>
      </c>
      <c r="O17" s="64">
        <f>IFERROR(F17/J17-1,"n/a")</f>
        <v>95.173451327433625</v>
      </c>
      <c r="P17" s="60">
        <f>IFERROR(F17/K17-1,"n/a")</f>
        <v>0.6565958354928203</v>
      </c>
      <c r="Q17" s="68">
        <v>128872</v>
      </c>
      <c r="R17" s="68">
        <v>83055</v>
      </c>
      <c r="S17" s="68">
        <v>36508</v>
      </c>
      <c r="T17" s="68">
        <v>10103</v>
      </c>
      <c r="U17" s="68">
        <v>41113</v>
      </c>
      <c r="V17" s="68">
        <v>80374</v>
      </c>
      <c r="W17" s="64">
        <f>IFERROR(Q17/R17-1,"n/a")</f>
        <v>0.55164649930768772</v>
      </c>
      <c r="X17" s="64">
        <f>IFERROR(Q17/S17-1,"n/a")</f>
        <v>2.5299660348416784</v>
      </c>
      <c r="Y17" s="64">
        <f>IFERROR(Q17/T17-1,"n/a")</f>
        <v>11.755815104424428</v>
      </c>
      <c r="Z17" s="64">
        <f>IFERROR(Q17/U17-1,"n/a")</f>
        <v>2.1345803030671564</v>
      </c>
      <c r="AA17" s="60">
        <f>IFERROR(Q17/V17-1,"n/a")</f>
        <v>0.60340408589842487</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21</v>
      </c>
      <c r="G19" s="71">
        <v>17</v>
      </c>
      <c r="H19" s="71">
        <v>6</v>
      </c>
      <c r="I19" s="71">
        <v>0</v>
      </c>
      <c r="J19" s="71">
        <v>2</v>
      </c>
      <c r="K19" s="71">
        <v>5</v>
      </c>
      <c r="L19" s="64">
        <f>IFERROR(F19/G19-1,"n/a")</f>
        <v>0.23529411764705888</v>
      </c>
      <c r="M19" s="64">
        <f>IFERROR(F19/H19-1,"n/a")</f>
        <v>2.5</v>
      </c>
      <c r="N19" s="64" t="str">
        <f>IFERROR(F19/I19-1,"n/a")</f>
        <v>n/a</v>
      </c>
      <c r="O19" s="64">
        <f>IFERROR(F19/J19-1,"n/a")</f>
        <v>9.5</v>
      </c>
      <c r="P19" s="60">
        <f>IFERROR(F19/K19-1,"n/a")</f>
        <v>3.2</v>
      </c>
      <c r="Q19" s="68">
        <v>27</v>
      </c>
      <c r="R19" s="68">
        <v>23</v>
      </c>
      <c r="S19" s="68">
        <v>12</v>
      </c>
      <c r="T19" s="68">
        <v>0</v>
      </c>
      <c r="U19" s="68">
        <v>3</v>
      </c>
      <c r="V19" s="68">
        <v>6</v>
      </c>
      <c r="W19" s="64">
        <f>IFERROR(Q19/R19-1,"n/a")</f>
        <v>0.17391304347826098</v>
      </c>
      <c r="X19" s="64">
        <f>IFERROR(Q19/S19-1,"n/a")</f>
        <v>1.25</v>
      </c>
      <c r="Y19" s="64" t="str">
        <f>IFERROR(Q19/T19-1,"n/a")</f>
        <v>n/a</v>
      </c>
      <c r="Z19" s="64">
        <f>IFERROR(Q19/U19-1,"n/a")</f>
        <v>8</v>
      </c>
      <c r="AA19" s="60">
        <f>IFERROR(Q19/V19-1,"n/a")</f>
        <v>3.5</v>
      </c>
      <c r="AB19" s="68">
        <v>708</v>
      </c>
      <c r="AC19" s="68">
        <v>658</v>
      </c>
      <c r="AD19" s="68">
        <v>47</v>
      </c>
      <c r="AE19" s="68">
        <v>9</v>
      </c>
      <c r="AF19" s="136">
        <v>290</v>
      </c>
      <c r="AG19" s="123"/>
      <c r="AH19" s="123"/>
    </row>
    <row r="20" spans="1:34" s="124" customFormat="1" ht="10.8">
      <c r="A20" s="123"/>
      <c r="B20" s="128"/>
      <c r="C20" s="33"/>
      <c r="D20" s="26" t="s">
        <v>11</v>
      </c>
      <c r="E20" s="32"/>
      <c r="F20" s="71">
        <v>31321</v>
      </c>
      <c r="G20" s="71">
        <v>14734</v>
      </c>
      <c r="H20" s="71">
        <v>1346</v>
      </c>
      <c r="I20" s="71">
        <v>0</v>
      </c>
      <c r="J20" s="71">
        <v>887</v>
      </c>
      <c r="K20" s="71">
        <v>4876</v>
      </c>
      <c r="L20" s="64">
        <f>IFERROR(F20/G20-1,"n/a")</f>
        <v>1.1257635401113073</v>
      </c>
      <c r="M20" s="64">
        <f>IFERROR(F20/H20-1,"n/a")</f>
        <v>22.269687964338782</v>
      </c>
      <c r="N20" s="64" t="str">
        <f>IFERROR(F20/I20-1,"n/a")</f>
        <v>n/a</v>
      </c>
      <c r="O20" s="64">
        <f>IFERROR(F20/J20-1,"n/a")</f>
        <v>34.311161217587376</v>
      </c>
      <c r="P20" s="60">
        <f>IFERROR(F20/K20-1,"n/a")</f>
        <v>5.4235028712059066</v>
      </c>
      <c r="Q20" s="68">
        <v>39741</v>
      </c>
      <c r="R20" s="68">
        <v>20846</v>
      </c>
      <c r="S20" s="68">
        <v>3085</v>
      </c>
      <c r="T20" s="68">
        <v>0</v>
      </c>
      <c r="U20" s="68">
        <v>1753</v>
      </c>
      <c r="V20" s="68">
        <v>6484</v>
      </c>
      <c r="W20" s="64">
        <f>IFERROR(Q20/R20-1,"n/a")</f>
        <v>0.90640890338674085</v>
      </c>
      <c r="X20" s="64">
        <f>IFERROR(Q20/S20-1,"n/a")</f>
        <v>11.882009724473258</v>
      </c>
      <c r="Y20" s="64" t="str">
        <f>IFERROR(Q20/T20-1,"n/a")</f>
        <v>n/a</v>
      </c>
      <c r="Z20" s="64">
        <f>IFERROR(Q20/U20-1,"n/a")</f>
        <v>21.670279520821449</v>
      </c>
      <c r="AA20" s="60">
        <f>IFERROR(Q20/V20-1,"n/a")</f>
        <v>5.1290869833436155</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87</v>
      </c>
      <c r="G22" s="71">
        <v>108</v>
      </c>
      <c r="H22" s="71">
        <v>24</v>
      </c>
      <c r="I22" s="71">
        <v>0</v>
      </c>
      <c r="J22" s="71">
        <v>10</v>
      </c>
      <c r="K22" s="71">
        <v>44</v>
      </c>
      <c r="L22" s="64">
        <f>IFERROR(F22/G22-1,"n/a")</f>
        <v>-0.19444444444444442</v>
      </c>
      <c r="M22" s="64">
        <f>IFERROR(F22/H22-1,"n/a")</f>
        <v>2.625</v>
      </c>
      <c r="N22" s="64" t="str">
        <f>IFERROR(F22/I22-1,"n/a")</f>
        <v>n/a</v>
      </c>
      <c r="O22" s="64">
        <f>IFERROR(F22/J22-1,"n/a")</f>
        <v>7.6999999999999993</v>
      </c>
      <c r="P22" s="60">
        <f>IFERROR(F22/K22-1,"n/a")</f>
        <v>0.97727272727272729</v>
      </c>
      <c r="Q22" s="68">
        <v>259</v>
      </c>
      <c r="R22" s="68">
        <v>287</v>
      </c>
      <c r="S22" s="68">
        <v>53</v>
      </c>
      <c r="T22" s="68">
        <v>0</v>
      </c>
      <c r="U22" s="68">
        <v>43</v>
      </c>
      <c r="V22" s="68">
        <v>89</v>
      </c>
      <c r="W22" s="64">
        <f>IFERROR(Q22/R22-1,"n/a")</f>
        <v>-9.7560975609756073E-2</v>
      </c>
      <c r="X22" s="64">
        <f>IFERROR(Q22/S22-1,"n/a")</f>
        <v>3.8867924528301883</v>
      </c>
      <c r="Y22" s="64" t="str">
        <f>IFERROR(Q22/T22-1,"n/a")</f>
        <v>n/a</v>
      </c>
      <c r="Z22" s="64">
        <f>IFERROR(Q22/U22-1,"n/a")</f>
        <v>5.0232558139534884</v>
      </c>
      <c r="AA22" s="60">
        <f>IFERROR(Q22/V22-1,"n/a")</f>
        <v>1.9101123595505616</v>
      </c>
      <c r="AB22" s="68">
        <v>1500</v>
      </c>
      <c r="AC22" s="68">
        <v>895</v>
      </c>
      <c r="AD22" s="68">
        <v>283</v>
      </c>
      <c r="AE22" s="68">
        <v>43</v>
      </c>
      <c r="AF22" s="136">
        <v>827</v>
      </c>
      <c r="AG22" s="123"/>
      <c r="AH22" s="123"/>
    </row>
    <row r="23" spans="1:34" s="124" customFormat="1" ht="10.8">
      <c r="A23" s="123"/>
      <c r="B23" s="128"/>
      <c r="C23" s="33"/>
      <c r="D23" s="26" t="s">
        <v>11</v>
      </c>
      <c r="E23" s="32"/>
      <c r="F23" s="71">
        <v>316617</v>
      </c>
      <c r="G23" s="71">
        <v>297870</v>
      </c>
      <c r="H23" s="71">
        <v>32594</v>
      </c>
      <c r="I23" s="71">
        <v>0</v>
      </c>
      <c r="J23" s="71">
        <v>28535</v>
      </c>
      <c r="K23" s="71">
        <v>117674</v>
      </c>
      <c r="L23" s="64">
        <f>IFERROR(F23/G23-1,"n/a")</f>
        <v>6.2936851646691494E-2</v>
      </c>
      <c r="M23" s="64">
        <f>IFERROR(F23/H23-1,"n/a")</f>
        <v>8.7139657605694296</v>
      </c>
      <c r="N23" s="64" t="str">
        <f>IFERROR(F23/I23-1,"n/a")</f>
        <v>n/a</v>
      </c>
      <c r="O23" s="64">
        <f>IFERROR(F23/J23-1,"n/a")</f>
        <v>10.095742071140704</v>
      </c>
      <c r="P23" s="60">
        <f>IFERROR(F23/K23-1,"n/a")</f>
        <v>1.690628346108741</v>
      </c>
      <c r="Q23" s="68">
        <v>913055</v>
      </c>
      <c r="R23" s="68">
        <v>836274</v>
      </c>
      <c r="S23" s="68">
        <v>68454</v>
      </c>
      <c r="T23" s="68">
        <v>0</v>
      </c>
      <c r="U23" s="68">
        <v>140552</v>
      </c>
      <c r="V23" s="68">
        <v>251900</v>
      </c>
      <c r="W23" s="64">
        <f>IFERROR(Q23/R23-1,"n/a")</f>
        <v>9.1813209546153463E-2</v>
      </c>
      <c r="X23" s="64">
        <f>IFERROR(Q23/S23-1,"n/a")</f>
        <v>12.338227130627867</v>
      </c>
      <c r="Y23" s="64" t="str">
        <f>IFERROR(Q23/T23-1,"n/a")</f>
        <v>n/a</v>
      </c>
      <c r="Z23" s="64">
        <f>IFERROR(Q23/U23-1,"n/a")</f>
        <v>5.4962078092094027</v>
      </c>
      <c r="AA23" s="60">
        <f>IFERROR(Q23/V23-1,"n/a")</f>
        <v>2.6246724890829696</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v>0</v>
      </c>
      <c r="R25" s="68">
        <v>0</v>
      </c>
      <c r="S25" s="68">
        <v>0</v>
      </c>
      <c r="T25" s="68">
        <v>0</v>
      </c>
      <c r="U25" s="68">
        <v>0</v>
      </c>
      <c r="V25" s="68">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v>0</v>
      </c>
      <c r="R26" s="68">
        <v>0</v>
      </c>
      <c r="S26" s="68">
        <v>0</v>
      </c>
      <c r="T26" s="68">
        <v>0</v>
      </c>
      <c r="U26" s="68">
        <v>0</v>
      </c>
      <c r="V26" s="68">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407</v>
      </c>
      <c r="G27" s="75">
        <f t="shared" si="0"/>
        <v>322</v>
      </c>
      <c r="H27" s="75">
        <f t="shared" si="0"/>
        <v>260</v>
      </c>
      <c r="I27" s="75">
        <f t="shared" si="0"/>
        <v>5</v>
      </c>
      <c r="J27" s="75">
        <f t="shared" si="0"/>
        <v>160</v>
      </c>
      <c r="K27" s="75">
        <f t="shared" si="0"/>
        <v>229</v>
      </c>
      <c r="L27" s="66">
        <f>IFERROR(F27/G27-1,"n/a")</f>
        <v>0.2639751552795031</v>
      </c>
      <c r="M27" s="66">
        <f>IFERROR(F27/H27-1,"n/a")</f>
        <v>0.56538461538461537</v>
      </c>
      <c r="N27" s="66">
        <f>IFERROR(F27/I27-1,"n/a")</f>
        <v>80.400000000000006</v>
      </c>
      <c r="O27" s="66">
        <f>IFERROR(F27/J27-1,"n/a")</f>
        <v>1.5437500000000002</v>
      </c>
      <c r="P27" s="62">
        <f>IFERROR(F27/K27-1,"n/a")</f>
        <v>0.77729257641921401</v>
      </c>
      <c r="Q27" s="75">
        <f t="shared" ref="Q27:V28" si="1">Q13+Q16+Q19+Q22+Q25</f>
        <v>1025</v>
      </c>
      <c r="R27" s="75">
        <f t="shared" si="1"/>
        <v>867</v>
      </c>
      <c r="S27" s="75">
        <f t="shared" si="1"/>
        <v>631</v>
      </c>
      <c r="T27" s="75">
        <f t="shared" si="1"/>
        <v>12</v>
      </c>
      <c r="U27" s="75">
        <f t="shared" si="1"/>
        <v>565</v>
      </c>
      <c r="V27" s="75">
        <f t="shared" si="1"/>
        <v>634</v>
      </c>
      <c r="W27" s="66">
        <f>IFERROR(Q27/R27-1,"n/a")</f>
        <v>0.18223760092272201</v>
      </c>
      <c r="X27" s="66">
        <f>IFERROR(Q27/S27-1,"n/a")</f>
        <v>0.62440570522979399</v>
      </c>
      <c r="Y27" s="66">
        <f>IFERROR(Q27/T27-1,"n/a")</f>
        <v>84.416666666666671</v>
      </c>
      <c r="Z27" s="66">
        <f>IFERROR(Q27/U27-1,"n/a")</f>
        <v>0.81415929203539816</v>
      </c>
      <c r="AA27" s="62">
        <f>IFERROR(Q27/V27-1,"n/a")</f>
        <v>0.61671924290220814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1256379</v>
      </c>
      <c r="G28" s="76">
        <f t="shared" si="0"/>
        <v>921313</v>
      </c>
      <c r="H28" s="76">
        <f t="shared" si="0"/>
        <v>406818</v>
      </c>
      <c r="I28" s="76">
        <f t="shared" si="0"/>
        <v>4146</v>
      </c>
      <c r="J28" s="76">
        <f t="shared" si="0"/>
        <v>226273</v>
      </c>
      <c r="K28" s="76">
        <f t="shared" si="0"/>
        <v>655947</v>
      </c>
      <c r="L28" s="67">
        <f>IFERROR(F28/G28-1,"n/a")</f>
        <v>0.36368313483039971</v>
      </c>
      <c r="M28" s="67">
        <f>IFERROR(F28/H28-1,"n/a")</f>
        <v>2.0883073020367831</v>
      </c>
      <c r="N28" s="67">
        <f>IFERROR(F28/I28-1,"n/a")</f>
        <v>302.03400868306801</v>
      </c>
      <c r="O28" s="67">
        <f>IFERROR(F28/J28-1,"n/a")</f>
        <v>4.5524919013757721</v>
      </c>
      <c r="P28" s="63">
        <f>IFERROR(F28/K28-1,"n/a")</f>
        <v>0.91536663785336314</v>
      </c>
      <c r="Q28" s="76">
        <f t="shared" si="1"/>
        <v>3231910</v>
      </c>
      <c r="R28" s="76">
        <f t="shared" si="1"/>
        <v>2478359</v>
      </c>
      <c r="S28" s="76">
        <f t="shared" si="1"/>
        <v>867705</v>
      </c>
      <c r="T28" s="76">
        <f t="shared" si="1"/>
        <v>10103</v>
      </c>
      <c r="U28" s="76">
        <f t="shared" si="1"/>
        <v>1276302</v>
      </c>
      <c r="V28" s="76">
        <f t="shared" si="1"/>
        <v>1789862</v>
      </c>
      <c r="W28" s="67">
        <f>IFERROR(Q28/R28-1,"n/a")</f>
        <v>0.30405239918833393</v>
      </c>
      <c r="X28" s="67">
        <f>IFERROR(Q28/S28-1,"n/a")</f>
        <v>2.7246644885070386</v>
      </c>
      <c r="Y28" s="67">
        <f>IFERROR(Q28/T28-1,"n/a")</f>
        <v>318.89607047411658</v>
      </c>
      <c r="Z28" s="67">
        <f>IFERROR(Q28/U28-1,"n/a")</f>
        <v>1.5322455030235789</v>
      </c>
      <c r="AA28" s="63">
        <f>IFERROR(Q28/V28-1,"n/a")</f>
        <v>0.80567552135304288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March</v>
      </c>
      <c r="G33" s="158"/>
      <c r="H33" s="158"/>
      <c r="I33" s="158"/>
      <c r="J33" s="158"/>
      <c r="K33" s="158"/>
      <c r="L33" s="158"/>
      <c r="M33" s="158"/>
      <c r="N33" s="158"/>
      <c r="O33" s="158"/>
      <c r="P33" s="159"/>
      <c r="Q33" s="161" t="str">
        <f>"April to "&amp;D4&amp;" (YTD)"</f>
        <v>April to March (YTD)</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282</v>
      </c>
      <c r="G37" s="74">
        <f t="shared" si="3"/>
        <v>181</v>
      </c>
      <c r="H37" s="74">
        <f t="shared" si="3"/>
        <v>204</v>
      </c>
      <c r="I37" s="74">
        <f t="shared" si="3"/>
        <v>0</v>
      </c>
      <c r="J37" s="74">
        <f t="shared" si="3"/>
        <v>147</v>
      </c>
      <c r="K37" s="74">
        <f t="shared" si="3"/>
        <v>170</v>
      </c>
      <c r="L37" s="64">
        <f>IFERROR(F37/G37-1,"n/a")</f>
        <v>0.55801104972375692</v>
      </c>
      <c r="M37" s="64">
        <f>IFERROR(F37/H37-1,"n/a")</f>
        <v>0.38235294117647056</v>
      </c>
      <c r="N37" s="64" t="str">
        <f>IFERROR(F37/I37-1,"n/a")</f>
        <v>n/a</v>
      </c>
      <c r="O37" s="64">
        <f>IFERROR(F37/J37-1,"n/a")</f>
        <v>0.91836734693877542</v>
      </c>
      <c r="P37" s="60">
        <f>IFERROR(F37/K37-1,"n/a")</f>
        <v>0.65882352941176481</v>
      </c>
      <c r="Q37" s="64"/>
      <c r="R37" s="74">
        <f>'Feb-24'!R37+F37</f>
        <v>1803</v>
      </c>
      <c r="S37" s="74">
        <f>'Feb-24'!S37+'Mar-24'!G37</f>
        <v>1486</v>
      </c>
      <c r="T37" s="74">
        <f>'Feb-24'!T37+'Mar-24'!H37</f>
        <v>1045</v>
      </c>
      <c r="U37" s="74">
        <f>'Feb-24'!U37+'Mar-24'!I37</f>
        <v>42</v>
      </c>
      <c r="V37" s="74">
        <f>'Feb-24'!V37+'Mar-24'!J37</f>
        <v>1577</v>
      </c>
      <c r="W37" s="64"/>
      <c r="X37" s="120">
        <f>IFERROR(R37/S37-1,"n/a")</f>
        <v>0.21332436069986538</v>
      </c>
      <c r="Y37" s="120">
        <f>IFERROR(R37/T37-1,"n/a")</f>
        <v>0.7253588516746412</v>
      </c>
      <c r="Z37" s="120">
        <f>IFERROR(R37/U37-1,"n/a")</f>
        <v>41.928571428571431</v>
      </c>
      <c r="AA37" s="121">
        <f>IFERROR(R37/V37-1,"n/a")</f>
        <v>0.14331008243500309</v>
      </c>
      <c r="AB37" s="150"/>
      <c r="AC37" s="89">
        <v>1486</v>
      </c>
      <c r="AD37" s="89">
        <v>1052</v>
      </c>
      <c r="AE37" s="70">
        <v>551</v>
      </c>
      <c r="AF37" s="78">
        <v>1584</v>
      </c>
      <c r="AH37" s="123"/>
    </row>
    <row r="38" spans="1:34" s="124" customFormat="1" ht="10.199999999999999">
      <c r="A38" s="123"/>
      <c r="B38" s="123"/>
      <c r="C38" s="33"/>
      <c r="D38" s="26" t="s">
        <v>11</v>
      </c>
      <c r="E38" s="32"/>
      <c r="F38" s="74">
        <f t="shared" si="3"/>
        <v>854103</v>
      </c>
      <c r="G38" s="74">
        <f t="shared" si="3"/>
        <v>565574</v>
      </c>
      <c r="H38" s="74">
        <f t="shared" si="3"/>
        <v>344501</v>
      </c>
      <c r="I38" s="74">
        <f t="shared" si="3"/>
        <v>0</v>
      </c>
      <c r="J38" s="74">
        <f t="shared" si="3"/>
        <v>196286</v>
      </c>
      <c r="K38" s="74">
        <f t="shared" si="3"/>
        <v>500596</v>
      </c>
      <c r="L38" s="64">
        <f>IFERROR(F38/G38-1,"n/a")</f>
        <v>0.51015251761926828</v>
      </c>
      <c r="M38" s="64">
        <f>IFERROR(F38/H38-1,"n/a")</f>
        <v>1.4792467946392027</v>
      </c>
      <c r="N38" s="64" t="str">
        <f>IFERROR(F38/I38-1,"n/a")</f>
        <v>n/a</v>
      </c>
      <c r="O38" s="64">
        <f>IFERROR(F38/J38-1,"n/a")</f>
        <v>3.3513189937132548</v>
      </c>
      <c r="P38" s="60">
        <f>IFERROR(F38/K38-1,"n/a")</f>
        <v>0.70617224268671741</v>
      </c>
      <c r="Q38" s="64"/>
      <c r="R38" s="74">
        <f>'Feb-24'!R38+F38</f>
        <v>5844595</v>
      </c>
      <c r="S38" s="74">
        <f>'Feb-24'!S38+'Mar-24'!G38</f>
        <v>4370939</v>
      </c>
      <c r="T38" s="74">
        <f>'Feb-24'!T38+'Mar-24'!H38</f>
        <v>1522859</v>
      </c>
      <c r="U38" s="74">
        <f>'Feb-24'!U38+'Mar-24'!I38</f>
        <v>0</v>
      </c>
      <c r="V38" s="74">
        <f>'Feb-24'!V38+'Mar-24'!J38</f>
        <v>4212856</v>
      </c>
      <c r="W38" s="64"/>
      <c r="X38" s="120">
        <f>IFERROR(R38/S38-1,"n/a")</f>
        <v>0.3371486081137256</v>
      </c>
      <c r="Y38" s="120">
        <f>IFERROR(R38/T38-1,"n/a")</f>
        <v>2.8379094847257691</v>
      </c>
      <c r="Z38" s="120" t="str">
        <f>IFERROR(R38/U38-1,"n/a")</f>
        <v>n/a</v>
      </c>
      <c r="AA38" s="121">
        <f>IFERROR(R38/V38-1,"n/a")</f>
        <v>0.38732370629330792</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199999999999999">
      <c r="A40" s="123"/>
      <c r="B40" s="123"/>
      <c r="C40" s="33"/>
      <c r="D40" s="26" t="s">
        <v>5</v>
      </c>
      <c r="E40" s="32"/>
      <c r="F40" s="74">
        <f t="shared" ref="F40:K41" si="4">F16</f>
        <v>17</v>
      </c>
      <c r="G40" s="74">
        <f t="shared" si="4"/>
        <v>16</v>
      </c>
      <c r="H40" s="74">
        <f t="shared" si="4"/>
        <v>26</v>
      </c>
      <c r="I40" s="74">
        <f t="shared" si="4"/>
        <v>5</v>
      </c>
      <c r="J40" s="74">
        <f t="shared" si="4"/>
        <v>1</v>
      </c>
      <c r="K40" s="74">
        <f t="shared" si="4"/>
        <v>10</v>
      </c>
      <c r="L40" s="64">
        <f>IFERROR(F40/G40-1,"n/a")</f>
        <v>6.25E-2</v>
      </c>
      <c r="M40" s="64">
        <f>IFERROR(F40/H40-1,"n/a")</f>
        <v>-0.34615384615384615</v>
      </c>
      <c r="N40" s="64">
        <f>IFERROR(F40/I40-1,"n/a")</f>
        <v>2.4</v>
      </c>
      <c r="O40" s="64">
        <f>IFERROR(F40/J40-1,"n/a")</f>
        <v>16</v>
      </c>
      <c r="P40" s="60">
        <f>IFERROR(F40/K40-1,"n/a")</f>
        <v>0.7</v>
      </c>
      <c r="Q40" s="64"/>
      <c r="R40" s="74">
        <f>'Feb-24'!R40+F40</f>
        <v>582</v>
      </c>
      <c r="S40" s="74">
        <f>'Feb-24'!S40+'Mar-24'!G40</f>
        <v>563</v>
      </c>
      <c r="T40" s="74">
        <f>'Feb-24'!T40+'Mar-24'!H40</f>
        <v>228</v>
      </c>
      <c r="U40" s="74">
        <f>'Feb-24'!U40+'Mar-24'!I40</f>
        <v>56</v>
      </c>
      <c r="V40" s="74">
        <f>'Feb-24'!V40+'Mar-24'!J40</f>
        <v>580</v>
      </c>
      <c r="W40" s="64"/>
      <c r="X40" s="120">
        <f>IFERROR(R40/S40-1,"n/a")</f>
        <v>3.3747779751332141E-2</v>
      </c>
      <c r="Y40" s="120">
        <f>IFERROR(R40/T40-1,"n/a")</f>
        <v>1.5526315789473686</v>
      </c>
      <c r="Z40" s="120">
        <f>IFERROR(R40/U40-1,"n/a")</f>
        <v>9.3928571428571423</v>
      </c>
      <c r="AA40" s="121">
        <f>IFERROR(R40/V40-1,"n/a")</f>
        <v>3.4482758620688614E-3</v>
      </c>
      <c r="AB40" s="150"/>
      <c r="AC40" s="89">
        <v>563</v>
      </c>
      <c r="AD40" s="89">
        <v>226</v>
      </c>
      <c r="AE40" s="70">
        <v>66</v>
      </c>
      <c r="AF40" s="78">
        <v>573</v>
      </c>
      <c r="AH40" s="123"/>
    </row>
    <row r="41" spans="1:34" s="124" customFormat="1" ht="10.199999999999999">
      <c r="A41" s="123"/>
      <c r="B41" s="123"/>
      <c r="C41" s="33"/>
      <c r="D41" s="26" t="s">
        <v>11</v>
      </c>
      <c r="E41" s="32"/>
      <c r="F41" s="74">
        <f t="shared" si="4"/>
        <v>54338</v>
      </c>
      <c r="G41" s="74">
        <f t="shared" si="4"/>
        <v>43135</v>
      </c>
      <c r="H41" s="74">
        <f t="shared" si="4"/>
        <v>28377</v>
      </c>
      <c r="I41" s="74">
        <f t="shared" si="4"/>
        <v>4146</v>
      </c>
      <c r="J41" s="74">
        <f t="shared" si="4"/>
        <v>565</v>
      </c>
      <c r="K41" s="74">
        <f t="shared" si="4"/>
        <v>32801</v>
      </c>
      <c r="L41" s="64">
        <f>IFERROR(F41/G41-1,"n/a")</f>
        <v>0.2597194853367335</v>
      </c>
      <c r="M41" s="64">
        <f>IFERROR(F41/H41-1,"n/a")</f>
        <v>0.91486062656376643</v>
      </c>
      <c r="N41" s="64">
        <f>IFERROR(F41/I41-1,"n/a")</f>
        <v>12.10612638687892</v>
      </c>
      <c r="O41" s="64">
        <f>IFERROR(F41/J41-1,"n/a")</f>
        <v>95.173451327433625</v>
      </c>
      <c r="P41" s="60">
        <f>IFERROR(F41/K41-1,"n/a")</f>
        <v>0.6565958354928203</v>
      </c>
      <c r="Q41" s="64"/>
      <c r="R41" s="74">
        <f>'Feb-24'!R41+F41</f>
        <v>1706502</v>
      </c>
      <c r="S41" s="74">
        <f>'Feb-24'!S41+'Mar-24'!G41</f>
        <v>1012510</v>
      </c>
      <c r="T41" s="74">
        <f>'Feb-24'!T41+'Mar-24'!H41</f>
        <v>328940</v>
      </c>
      <c r="U41" s="74">
        <f>'Feb-24'!U41+'Mar-24'!I41</f>
        <v>39665</v>
      </c>
      <c r="V41" s="74">
        <f>'Feb-24'!V41+'Mar-24'!J41</f>
        <v>1359272</v>
      </c>
      <c r="W41" s="64"/>
      <c r="X41" s="120">
        <f>IFERROR(R41/S41-1,"n/a")</f>
        <v>0.6854174279760199</v>
      </c>
      <c r="Y41" s="120">
        <f>IFERROR(R41/T41-1,"n/a")</f>
        <v>4.1878822885632641</v>
      </c>
      <c r="Z41" s="120">
        <f>IFERROR(R41/U41-1,"n/a")</f>
        <v>42.022866506996095</v>
      </c>
      <c r="AA41" s="121">
        <f>IFERROR(R41/V41-1,"n/a")</f>
        <v>0.25545291891541932</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5">F19</f>
        <v>21</v>
      </c>
      <c r="G43" s="74">
        <f t="shared" si="5"/>
        <v>17</v>
      </c>
      <c r="H43" s="74">
        <f t="shared" si="5"/>
        <v>6</v>
      </c>
      <c r="I43" s="74">
        <f t="shared" si="5"/>
        <v>0</v>
      </c>
      <c r="J43" s="74">
        <f t="shared" si="5"/>
        <v>2</v>
      </c>
      <c r="K43" s="74">
        <f t="shared" si="5"/>
        <v>5</v>
      </c>
      <c r="L43" s="64">
        <f>IFERROR(F43/G43-1,"n/a")</f>
        <v>0.23529411764705888</v>
      </c>
      <c r="M43" s="64">
        <f>IFERROR(F43/H43-1,"n/a")</f>
        <v>2.5</v>
      </c>
      <c r="N43" s="64" t="str">
        <f>IFERROR(F43/I43-1,"n/a")</f>
        <v>n/a</v>
      </c>
      <c r="O43" s="64">
        <f>IFERROR(F43/J43-1,"n/a")</f>
        <v>9.5</v>
      </c>
      <c r="P43" s="60">
        <f>IFERROR(F43/K43-1,"n/a")</f>
        <v>3.2</v>
      </c>
      <c r="Q43" s="64"/>
      <c r="R43" s="74">
        <f>'Feb-24'!R43+F43</f>
        <v>712</v>
      </c>
      <c r="S43" s="74">
        <f>'Feb-24'!S43+'Mar-24'!G43</f>
        <v>669</v>
      </c>
      <c r="T43" s="74">
        <f>'Feb-24'!T43+'Mar-24'!H43</f>
        <v>59</v>
      </c>
      <c r="U43" s="74">
        <f>'Feb-24'!U43+'Mar-24'!I43</f>
        <v>7</v>
      </c>
      <c r="V43" s="74">
        <f>'Feb-24'!V43+'Mar-24'!J43</f>
        <v>287</v>
      </c>
      <c r="W43" s="64"/>
      <c r="X43" s="120">
        <f>IFERROR(R43/S43-1,"n/a")</f>
        <v>6.427503736920781E-2</v>
      </c>
      <c r="Y43" s="120">
        <f>IFERROR(R43/T43-1,"n/a")</f>
        <v>11.067796610169491</v>
      </c>
      <c r="Z43" s="120">
        <f>IFERROR(R43/U43-1,"n/a")</f>
        <v>100.71428571428571</v>
      </c>
      <c r="AA43" s="121">
        <f>IFERROR(R43/V43-1,"n/a")</f>
        <v>1.480836236933798</v>
      </c>
      <c r="AB43" s="150"/>
      <c r="AC43" s="89">
        <v>669</v>
      </c>
      <c r="AD43" s="89">
        <v>59</v>
      </c>
      <c r="AE43" s="70">
        <v>9</v>
      </c>
      <c r="AF43" s="78">
        <v>287</v>
      </c>
      <c r="AH43" s="123"/>
    </row>
    <row r="44" spans="1:34" s="124" customFormat="1" ht="10.199999999999999">
      <c r="A44" s="123"/>
      <c r="B44" s="123"/>
      <c r="C44" s="33"/>
      <c r="D44" s="26" t="s">
        <v>11</v>
      </c>
      <c r="E44" s="32"/>
      <c r="F44" s="74">
        <f t="shared" si="5"/>
        <v>31321</v>
      </c>
      <c r="G44" s="74">
        <f t="shared" si="5"/>
        <v>14734</v>
      </c>
      <c r="H44" s="74">
        <f t="shared" si="5"/>
        <v>1346</v>
      </c>
      <c r="I44" s="74">
        <f t="shared" si="5"/>
        <v>0</v>
      </c>
      <c r="J44" s="74">
        <f t="shared" si="5"/>
        <v>887</v>
      </c>
      <c r="K44" s="74">
        <f t="shared" si="5"/>
        <v>4876</v>
      </c>
      <c r="L44" s="64">
        <f>IFERROR(F44/G44-1,"n/a")</f>
        <v>1.1257635401113073</v>
      </c>
      <c r="M44" s="64">
        <f>IFERROR(F44/H44-1,"n/a")</f>
        <v>22.269687964338782</v>
      </c>
      <c r="N44" s="64" t="str">
        <f>IFERROR(F44/I44-1,"n/a")</f>
        <v>n/a</v>
      </c>
      <c r="O44" s="64">
        <f>IFERROR(F44/J44-1,"n/a")</f>
        <v>34.311161217587376</v>
      </c>
      <c r="P44" s="60">
        <f>IFERROR(F44/K44-1,"n/a")</f>
        <v>5.4235028712059066</v>
      </c>
      <c r="Q44" s="64"/>
      <c r="R44" s="74">
        <f>'Feb-24'!R44+F44</f>
        <v>1296421</v>
      </c>
      <c r="S44" s="74">
        <f>'Feb-24'!S44+'Mar-24'!G44</f>
        <v>905256</v>
      </c>
      <c r="T44" s="74">
        <f>'Feb-24'!T44+'Mar-24'!H44</f>
        <v>20626</v>
      </c>
      <c r="U44" s="74">
        <f>'Feb-24'!U44+'Mar-24'!I44</f>
        <v>8294</v>
      </c>
      <c r="V44" s="74">
        <f>'Feb-24'!V44+'Mar-24'!J44</f>
        <v>581199</v>
      </c>
      <c r="W44" s="64"/>
      <c r="X44" s="120">
        <f>IFERROR(R44/S44-1,"n/a")</f>
        <v>0.43210428873158535</v>
      </c>
      <c r="Y44" s="120">
        <f>IFERROR(R44/T44-1,"n/a")</f>
        <v>61.853728304082225</v>
      </c>
      <c r="Z44" s="120">
        <f>IFERROR(R44/U44-1,"n/a")</f>
        <v>155.30829515312274</v>
      </c>
      <c r="AA44" s="121">
        <f>IFERROR(R44/V44-1,"n/a")</f>
        <v>1.2305974373665474</v>
      </c>
      <c r="AB44" s="150"/>
      <c r="AC44" s="82">
        <f>709768+195488</f>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6">F22</f>
        <v>87</v>
      </c>
      <c r="G46" s="74">
        <f t="shared" si="6"/>
        <v>108</v>
      </c>
      <c r="H46" s="74">
        <f t="shared" si="6"/>
        <v>24</v>
      </c>
      <c r="I46" s="74">
        <f t="shared" si="6"/>
        <v>0</v>
      </c>
      <c r="J46" s="74">
        <f t="shared" si="6"/>
        <v>10</v>
      </c>
      <c r="K46" s="74">
        <f t="shared" si="6"/>
        <v>44</v>
      </c>
      <c r="L46" s="64">
        <f>IFERROR(F46/G46-1,"n/a")</f>
        <v>-0.19444444444444442</v>
      </c>
      <c r="M46" s="64">
        <f>IFERROR(F46/H46-1,"n/a")</f>
        <v>2.625</v>
      </c>
      <c r="N46" s="64" t="str">
        <f>IFERROR(F46/I46-1,"n/a")</f>
        <v>n/a</v>
      </c>
      <c r="O46" s="64">
        <f>IFERROR(F46/J46-1,"n/a")</f>
        <v>7.6999999999999993</v>
      </c>
      <c r="P46" s="60">
        <f>IFERROR(F46/K46-1,"n/a")</f>
        <v>0.97727272727272729</v>
      </c>
      <c r="Q46" s="64"/>
      <c r="R46" s="74">
        <f>'Feb-24'!R46+F46</f>
        <v>1471</v>
      </c>
      <c r="S46" s="74">
        <f>'Feb-24'!S46+'Mar-24'!G46</f>
        <v>1125</v>
      </c>
      <c r="T46" s="74">
        <f>'Feb-24'!T46+'Mar-24'!H46</f>
        <v>336</v>
      </c>
      <c r="U46" s="74">
        <f>'Feb-24'!U46+'Mar-24'!I46</f>
        <v>0</v>
      </c>
      <c r="V46" s="74">
        <f>'Feb-24'!V46+'Mar-24'!J46</f>
        <v>781</v>
      </c>
      <c r="W46" s="64"/>
      <c r="X46" s="120">
        <f>IFERROR(R46/S46-1,"n/a")</f>
        <v>0.30755555555555558</v>
      </c>
      <c r="Y46" s="120">
        <f>IFERROR(R46/T46-1,"n/a")</f>
        <v>3.3779761904761907</v>
      </c>
      <c r="Z46" s="120" t="str">
        <f>IFERROR(R46/U46-1,"n/a")</f>
        <v>n/a</v>
      </c>
      <c r="AA46" s="121">
        <f>IFERROR(R46/V46-1,"n/a")</f>
        <v>0.88348271446862991</v>
      </c>
      <c r="AB46" s="150"/>
      <c r="AC46" s="89">
        <v>1129</v>
      </c>
      <c r="AD46" s="89">
        <v>336</v>
      </c>
      <c r="AE46" s="84">
        <v>43</v>
      </c>
      <c r="AF46" s="78">
        <v>781</v>
      </c>
      <c r="AH46" s="123"/>
    </row>
    <row r="47" spans="1:34" s="124" customFormat="1" ht="10.199999999999999">
      <c r="A47" s="123"/>
      <c r="B47" s="123"/>
      <c r="C47" s="33"/>
      <c r="D47" s="26" t="s">
        <v>11</v>
      </c>
      <c r="E47" s="32"/>
      <c r="F47" s="74">
        <f t="shared" si="6"/>
        <v>316617</v>
      </c>
      <c r="G47" s="74">
        <f t="shared" si="6"/>
        <v>297870</v>
      </c>
      <c r="H47" s="74">
        <f t="shared" si="6"/>
        <v>32594</v>
      </c>
      <c r="I47" s="74">
        <f t="shared" si="6"/>
        <v>0</v>
      </c>
      <c r="J47" s="74">
        <f t="shared" si="6"/>
        <v>28535</v>
      </c>
      <c r="K47" s="74">
        <f t="shared" si="6"/>
        <v>117674</v>
      </c>
      <c r="L47" s="64">
        <f>IFERROR(F47/G47-1,"n/a")</f>
        <v>6.2936851646691494E-2</v>
      </c>
      <c r="M47" s="64">
        <f>IFERROR(F47/H47-1,"n/a")</f>
        <v>8.7139657605694296</v>
      </c>
      <c r="N47" s="64" t="str">
        <f>IFERROR(F47/I47-1,"n/a")</f>
        <v>n/a</v>
      </c>
      <c r="O47" s="64">
        <f>IFERROR(F47/J47-1,"n/a")</f>
        <v>10.095742071140704</v>
      </c>
      <c r="P47" s="60">
        <f>IFERROR(F47/K47-1,"n/a")</f>
        <v>1.690628346108741</v>
      </c>
      <c r="Q47" s="64"/>
      <c r="R47" s="74">
        <f>'Feb-24'!R47+F47</f>
        <v>4517247</v>
      </c>
      <c r="S47" s="74">
        <f>'Feb-24'!S47+'Mar-24'!G47</f>
        <v>2927070</v>
      </c>
      <c r="T47" s="74">
        <f>'Feb-24'!T47+'Mar-24'!H47</f>
        <v>533563</v>
      </c>
      <c r="U47" s="74">
        <f>'Feb-24'!U47+'Mar-24'!I47</f>
        <v>0</v>
      </c>
      <c r="V47" s="74">
        <f>'Feb-24'!V47+'Mar-24'!J47</f>
        <v>2441594</v>
      </c>
      <c r="W47" s="64"/>
      <c r="X47" s="120">
        <f>IFERROR(R47/S47-1,"n/a")</f>
        <v>0.54326579138865827</v>
      </c>
      <c r="Y47" s="120">
        <f>IFERROR(R47/T47-1,"n/a")</f>
        <v>7.4661923709102762</v>
      </c>
      <c r="Z47" s="120" t="str">
        <f>IFERROR(R47/U47-1,"n/a")</f>
        <v>n/a</v>
      </c>
      <c r="AA47" s="121">
        <f>IFERROR(R47/V47-1,"n/a")</f>
        <v>0.85012209237080372</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'Feb-24'!R49+F49</f>
        <v>21</v>
      </c>
      <c r="S49" s="74">
        <f>'Feb-24'!S49+'Mar-24'!G49</f>
        <v>9</v>
      </c>
      <c r="T49" s="74">
        <v>0</v>
      </c>
      <c r="U49" s="74">
        <v>0</v>
      </c>
      <c r="V49" s="74">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199999999999999">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'Feb-24'!R50+F50</f>
        <v>38626</v>
      </c>
      <c r="S50" s="74">
        <f>'Feb-24'!S50+'Mar-24'!G50</f>
        <v>15637</v>
      </c>
      <c r="T50" s="74">
        <v>0</v>
      </c>
      <c r="U50" s="74">
        <v>0</v>
      </c>
      <c r="V50" s="74">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8" thickBot="1">
      <c r="C51" s="35" t="s">
        <v>12</v>
      </c>
      <c r="D51" s="36"/>
      <c r="E51" s="37"/>
      <c r="F51" s="75">
        <f>F37+F40+F43+F46+F49</f>
        <v>407</v>
      </c>
      <c r="G51" s="75">
        <f>G37+G40+G43+G46+G49</f>
        <v>322</v>
      </c>
      <c r="H51" s="75">
        <f t="shared" ref="H51:K52" si="8">H37+H40+H43+H46+H49</f>
        <v>260</v>
      </c>
      <c r="I51" s="75">
        <f t="shared" si="8"/>
        <v>5</v>
      </c>
      <c r="J51" s="75">
        <f t="shared" si="8"/>
        <v>160</v>
      </c>
      <c r="K51" s="75">
        <f t="shared" si="8"/>
        <v>229</v>
      </c>
      <c r="L51" s="66">
        <f>IFERROR(F51/G51-1,"n/a")</f>
        <v>0.2639751552795031</v>
      </c>
      <c r="M51" s="66">
        <f>IFERROR(F51/H51-1,"n/a")</f>
        <v>0.56538461538461537</v>
      </c>
      <c r="N51" s="66">
        <f>IFERROR(F51/I51-1,"n/a")</f>
        <v>80.400000000000006</v>
      </c>
      <c r="O51" s="66">
        <f>IFERROR(F51/J51-1,"n/a")</f>
        <v>1.5437500000000002</v>
      </c>
      <c r="P51" s="62">
        <f>IFERROR(F51/K51-1,"n/a")</f>
        <v>0.77729257641921401</v>
      </c>
      <c r="Q51" s="66"/>
      <c r="R51" s="75">
        <f t="shared" ref="R51:V52" si="9">R37+R40+R43+R46+R49</f>
        <v>4589</v>
      </c>
      <c r="S51" s="75">
        <f>S37+S40+S43+S46+S49</f>
        <v>3852</v>
      </c>
      <c r="T51" s="75">
        <f t="shared" si="9"/>
        <v>1668</v>
      </c>
      <c r="U51" s="75">
        <f t="shared" si="9"/>
        <v>105</v>
      </c>
      <c r="V51" s="75">
        <f t="shared" si="9"/>
        <v>3241</v>
      </c>
      <c r="W51" s="66"/>
      <c r="X51" s="66">
        <f>IFERROR(R51/S51-1,"n/a")</f>
        <v>0.19132917964693674</v>
      </c>
      <c r="Y51" s="66">
        <f>IFERROR(R51/T51-1,"n/a")</f>
        <v>1.7511990407673861</v>
      </c>
      <c r="Z51" s="66">
        <f t="shared" ref="Z51:Z52" si="10">IFERROR(R51/U51-1,"n/a")</f>
        <v>42.704761904761902</v>
      </c>
      <c r="AA51" s="62">
        <f>IFERROR(R51/V51-1,"n/a")</f>
        <v>0.41592101203332299</v>
      </c>
      <c r="AB51" s="66"/>
      <c r="AC51" s="46">
        <f t="shared" ref="AC51:AE52" si="11">AC37+AC40+AC43+AC46+AC49</f>
        <v>3856</v>
      </c>
      <c r="AD51" s="46">
        <f t="shared" si="11"/>
        <v>1673</v>
      </c>
      <c r="AE51" s="46">
        <f t="shared" si="11"/>
        <v>669</v>
      </c>
      <c r="AF51" s="80">
        <f>AF37+AF40+AF43+AF46+AF49</f>
        <v>3241</v>
      </c>
      <c r="AH51" s="123"/>
    </row>
    <row r="52" spans="3:34" s="124" customFormat="1" ht="11.4" thickTop="1" thickBot="1">
      <c r="C52" s="38" t="s">
        <v>13</v>
      </c>
      <c r="D52" s="39"/>
      <c r="E52" s="40"/>
      <c r="F52" s="76">
        <f>F38+F41+F44+F47+F50</f>
        <v>1256379</v>
      </c>
      <c r="G52" s="76">
        <f>G38+G41+G44+G47+G50</f>
        <v>921313</v>
      </c>
      <c r="H52" s="76">
        <f t="shared" si="8"/>
        <v>406818</v>
      </c>
      <c r="I52" s="76">
        <f t="shared" si="8"/>
        <v>4146</v>
      </c>
      <c r="J52" s="76">
        <f t="shared" si="8"/>
        <v>226273</v>
      </c>
      <c r="K52" s="76">
        <f t="shared" si="8"/>
        <v>655947</v>
      </c>
      <c r="L52" s="67">
        <f>IFERROR(F52/G52-1,"n/a")</f>
        <v>0.36368313483039971</v>
      </c>
      <c r="M52" s="67">
        <f>IFERROR(F52/H52-1,"n/a")</f>
        <v>2.0883073020367831</v>
      </c>
      <c r="N52" s="67">
        <f>IFERROR(F52/I52-1,"n/a")</f>
        <v>302.03400868306801</v>
      </c>
      <c r="O52" s="67">
        <f>IFERROR(F52/J52-1,"n/a")</f>
        <v>4.5524919013757721</v>
      </c>
      <c r="P52" s="63">
        <f>IFERROR(F52/K52-1,"n/a")</f>
        <v>0.91536663785336314</v>
      </c>
      <c r="Q52" s="67"/>
      <c r="R52" s="76">
        <f t="shared" si="9"/>
        <v>13403391</v>
      </c>
      <c r="S52" s="76">
        <f t="shared" si="9"/>
        <v>9231412</v>
      </c>
      <c r="T52" s="76">
        <f t="shared" si="9"/>
        <v>2405988</v>
      </c>
      <c r="U52" s="76">
        <f t="shared" si="9"/>
        <v>47959</v>
      </c>
      <c r="V52" s="76">
        <f t="shared" si="9"/>
        <v>8615169</v>
      </c>
      <c r="W52" s="67"/>
      <c r="X52" s="67">
        <f>IFERROR(R52/S52-1,"n/a")</f>
        <v>0.45193292207085989</v>
      </c>
      <c r="Y52" s="118">
        <f>IFERROR(R52/T52-1,"n/a")</f>
        <v>4.5708469867680135</v>
      </c>
      <c r="Z52" s="118">
        <f t="shared" si="10"/>
        <v>278.47603161033385</v>
      </c>
      <c r="AA52" s="119">
        <f>IFERROR(R52/V52-1,"n/a")</f>
        <v>0.55578967748630359</v>
      </c>
      <c r="AB52" s="118"/>
      <c r="AC52" s="47">
        <f t="shared" si="11"/>
        <v>9237323</v>
      </c>
      <c r="AD52" s="47">
        <f t="shared" si="11"/>
        <v>2410085</v>
      </c>
      <c r="AE52" s="47">
        <f t="shared" si="11"/>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showGridLines="0" topLeftCell="A3" zoomScale="75" zoomScaleNormal="75" workbookViewId="0">
      <selection activeCell="V41" sqref="V41"/>
    </sheetView>
  </sheetViews>
  <sheetFormatPr defaultColWidth="0" defaultRowHeight="0" customHeight="1" zeroHeight="1"/>
  <cols>
    <col min="1" max="2" width="4.109375" customWidth="1"/>
    <col min="3" max="3" width="3.6640625" customWidth="1"/>
    <col min="4" max="4" width="8.88671875" customWidth="1"/>
    <col min="5" max="6" width="13" customWidth="1"/>
    <col min="7" max="7" width="11.109375" bestFit="1" customWidth="1"/>
    <col min="8" max="8" width="10.33203125" bestFit="1" customWidth="1"/>
    <col min="9" max="10" width="8.88671875" customWidth="1"/>
    <col min="11" max="11" width="10.33203125" bestFit="1" customWidth="1"/>
    <col min="12" max="12" width="8" customWidth="1"/>
    <col min="13" max="13" width="8.88671875" bestFit="1" customWidth="1"/>
    <col min="14" max="16" width="8" customWidth="1"/>
    <col min="17" max="17" width="10.33203125" bestFit="1" customWidth="1"/>
    <col min="18" max="18" width="12" bestFit="1" customWidth="1"/>
    <col min="19" max="19" width="11.5546875" bestFit="1" customWidth="1"/>
    <col min="20" max="20" width="10.44140625" bestFit="1" customWidth="1"/>
    <col min="21" max="21" width="11.5546875" bestFit="1" customWidth="1"/>
    <col min="22" max="22" width="11.6640625" bestFit="1" customWidth="1"/>
    <col min="23" max="23" width="9.109375" bestFit="1" customWidth="1"/>
    <col min="24" max="24" width="8.88671875" bestFit="1" customWidth="1"/>
    <col min="25" max="25" width="8.88671875" customWidth="1"/>
    <col min="26" max="26" width="9" bestFit="1" customWidth="1"/>
    <col min="27" max="27" width="7.6640625" customWidth="1"/>
    <col min="28" max="28" width="10.33203125" bestFit="1" customWidth="1"/>
    <col min="29" max="29" width="13.44140625" bestFit="1" customWidth="1"/>
    <col min="30" max="30" width="13.33203125" bestFit="1" customWidth="1"/>
    <col min="31" max="31" width="12.88671875" bestFit="1" customWidth="1"/>
    <col min="32" max="32" width="15.44140625" bestFit="1" customWidth="1"/>
    <col min="33" max="33" width="11.33203125" customWidth="1"/>
    <col min="34" max="34" width="3.44140625" customWidth="1"/>
    <col min="35" max="16384" width="8.886718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39</v>
      </c>
      <c r="E4" s="135" t="s">
        <v>127</v>
      </c>
      <c r="F4" s="135"/>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5" t="str">
        <f>D4</f>
        <v>February</v>
      </c>
      <c r="G9" s="155"/>
      <c r="H9" s="155"/>
      <c r="I9" s="155"/>
      <c r="J9" s="155"/>
      <c r="K9" s="155"/>
      <c r="L9" s="155"/>
      <c r="M9" s="155"/>
      <c r="N9" s="155"/>
      <c r="O9" s="155"/>
      <c r="P9" s="156"/>
      <c r="Q9" s="157" t="str">
        <f>"January to "&amp; D4</f>
        <v>January to February</v>
      </c>
      <c r="R9" s="158"/>
      <c r="S9" s="158"/>
      <c r="T9" s="158"/>
      <c r="U9" s="158"/>
      <c r="V9" s="158"/>
      <c r="W9" s="158"/>
      <c r="X9" s="158"/>
      <c r="Y9" s="158"/>
      <c r="Z9" s="158"/>
      <c r="AA9" s="159"/>
      <c r="AB9" s="157" t="s">
        <v>57</v>
      </c>
      <c r="AC9" s="158"/>
      <c r="AD9" s="158"/>
      <c r="AE9" s="158"/>
      <c r="AF9" s="160"/>
      <c r="AG9" s="123"/>
      <c r="AH9" s="123"/>
    </row>
    <row r="10" spans="1:34" s="124" customFormat="1" ht="12">
      <c r="A10" s="123"/>
      <c r="B10" s="125"/>
      <c r="C10" s="29"/>
      <c r="D10" s="30"/>
      <c r="E10" s="30"/>
      <c r="F10" s="152"/>
      <c r="G10" s="153"/>
      <c r="H10" s="153"/>
      <c r="I10" s="153"/>
      <c r="J10" s="153"/>
      <c r="K10" s="153"/>
      <c r="L10" s="153"/>
      <c r="M10" s="153"/>
      <c r="N10" s="153"/>
      <c r="O10" s="153"/>
      <c r="P10" s="154"/>
      <c r="Q10" s="152"/>
      <c r="R10" s="153"/>
      <c r="S10" s="153"/>
      <c r="T10" s="153"/>
      <c r="U10" s="153"/>
      <c r="V10" s="153"/>
      <c r="W10" s="153"/>
      <c r="X10" s="153"/>
      <c r="Y10" s="153"/>
      <c r="Z10" s="153"/>
      <c r="AA10" s="154"/>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224</v>
      </c>
      <c r="G13" s="71">
        <v>161</v>
      </c>
      <c r="H13" s="71">
        <v>162</v>
      </c>
      <c r="I13" s="71">
        <v>0</v>
      </c>
      <c r="J13" s="71">
        <v>175</v>
      </c>
      <c r="K13" s="71">
        <v>157</v>
      </c>
      <c r="L13" s="64">
        <f>IFERROR(F13/G13-1,"n/a")</f>
        <v>0.39130434782608692</v>
      </c>
      <c r="M13" s="64">
        <f>IFERROR(F13/H13-1,"n/a")</f>
        <v>0.38271604938271597</v>
      </c>
      <c r="N13" s="64" t="str">
        <f>IFERROR(F13/I13-1,"n/a")</f>
        <v>n/a</v>
      </c>
      <c r="O13" s="64">
        <f>IFERROR(F13/J13-1,"n/a")</f>
        <v>0.28000000000000003</v>
      </c>
      <c r="P13" s="60">
        <f>IFERROR(F13/K13-1,"n/a")</f>
        <v>0.4267515923566878</v>
      </c>
      <c r="Q13" s="68">
        <f>'Jan-24'!Q13+F13</f>
        <v>421</v>
      </c>
      <c r="R13" s="68">
        <f>'Jan-24'!R13+G13</f>
        <v>349</v>
      </c>
      <c r="S13" s="68">
        <f>'Jan-24'!S13+H13</f>
        <v>326</v>
      </c>
      <c r="T13" s="68">
        <f>'Jan-24'!T13+I13</f>
        <v>0</v>
      </c>
      <c r="U13" s="68">
        <f>'Jan-24'!U13+J13</f>
        <v>362</v>
      </c>
      <c r="V13" s="68">
        <f>'Jan-24'!V13+K13</f>
        <v>346</v>
      </c>
      <c r="W13" s="64">
        <f>IFERROR(Q13/R13-1,"n/a")</f>
        <v>0.20630372492836679</v>
      </c>
      <c r="X13" s="64">
        <f>IFERROR(Q13/S13-1,"n/a")</f>
        <v>0.29141104294478537</v>
      </c>
      <c r="Y13" s="64" t="str">
        <f>IFERROR(Q13/T13-1,"n/a")</f>
        <v>n/a</v>
      </c>
      <c r="Z13" s="64">
        <f>IFERROR(Q13/U13-1,"n/a")</f>
        <v>0.16298342541436472</v>
      </c>
      <c r="AA13" s="60">
        <f>IFERROR(Q13/V13-1,"n/a")</f>
        <v>0.21676300578034691</v>
      </c>
      <c r="AB13" s="68">
        <v>1630</v>
      </c>
      <c r="AC13" s="68">
        <v>1486</v>
      </c>
      <c r="AD13" s="68">
        <v>522</v>
      </c>
      <c r="AE13" s="68">
        <v>551</v>
      </c>
      <c r="AF13" s="136">
        <v>1591</v>
      </c>
      <c r="AG13" s="123"/>
      <c r="AH13" s="123"/>
    </row>
    <row r="14" spans="1:34" s="124" customFormat="1" ht="10.8">
      <c r="A14" s="123"/>
      <c r="B14" s="128"/>
      <c r="C14" s="33"/>
      <c r="D14" s="26" t="s">
        <v>11</v>
      </c>
      <c r="E14" s="32"/>
      <c r="F14" s="71">
        <v>674695</v>
      </c>
      <c r="G14" s="71">
        <v>449661</v>
      </c>
      <c r="H14" s="71">
        <v>219545</v>
      </c>
      <c r="I14" s="71">
        <v>0</v>
      </c>
      <c r="J14" s="71">
        <v>430518</v>
      </c>
      <c r="K14" s="71">
        <v>425246</v>
      </c>
      <c r="L14" s="64">
        <f>IFERROR(F14/G14-1,"n/a")</f>
        <v>0.50045256315313091</v>
      </c>
      <c r="M14" s="64">
        <f>IFERROR(F14/H14-1,"n/a")</f>
        <v>2.0731512901683025</v>
      </c>
      <c r="N14" s="64" t="str">
        <f>IFERROR(F14/I14-1,"n/a")</f>
        <v>n/a</v>
      </c>
      <c r="O14" s="64">
        <f>IFERROR(F14/J14-1,"n/a")</f>
        <v>0.5671702460756578</v>
      </c>
      <c r="P14" s="60">
        <f>IFERROR(F14/K14-1,"n/a")</f>
        <v>0.58659928606030398</v>
      </c>
      <c r="Q14" s="68">
        <f>'Jan-24'!Q14+F14</f>
        <v>1296139</v>
      </c>
      <c r="R14" s="68">
        <f>'Jan-24'!R14+G14</f>
        <v>972610</v>
      </c>
      <c r="S14" s="68">
        <f>'Jan-24'!S14+H14</f>
        <v>415157</v>
      </c>
      <c r="T14" s="68">
        <f>'Jan-24'!T14+I14</f>
        <v>0</v>
      </c>
      <c r="U14" s="68">
        <f>'Jan-24'!U14+J14</f>
        <v>896598</v>
      </c>
      <c r="V14" s="68">
        <f>'Jan-24'!V14+K14</f>
        <v>950508</v>
      </c>
      <c r="W14" s="64">
        <f>IFERROR(Q14/R14-1,"n/a")</f>
        <v>0.33264000987034881</v>
      </c>
      <c r="X14" s="64">
        <f>IFERROR(Q14/S14-1,"n/a")</f>
        <v>2.1220453948747102</v>
      </c>
      <c r="Y14" s="64" t="str">
        <f>IFERROR(Q14/T14-1,"n/a")</f>
        <v>n/a</v>
      </c>
      <c r="Z14" s="64">
        <f>IFERROR(Q14/U14-1,"n/a")</f>
        <v>0.44561888382530412</v>
      </c>
      <c r="AA14" s="60">
        <f>IFERROR(Q14/V14-1,"n/a")</f>
        <v>0.36362766015646364</v>
      </c>
      <c r="AB14" s="68">
        <v>5232537</v>
      </c>
      <c r="AC14" s="68">
        <v>3592413</v>
      </c>
      <c r="AD14" s="68">
        <v>768312</v>
      </c>
      <c r="AE14" s="68">
        <v>1092884</v>
      </c>
      <c r="AF14" s="136">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7"/>
      <c r="AG15" s="123"/>
      <c r="AH15" s="123"/>
    </row>
    <row r="16" spans="1:34" s="124" customFormat="1" ht="10.8">
      <c r="A16" s="123"/>
      <c r="B16" s="128"/>
      <c r="C16" s="33"/>
      <c r="D16" s="26" t="s">
        <v>5</v>
      </c>
      <c r="E16" s="32"/>
      <c r="F16" s="71">
        <v>8</v>
      </c>
      <c r="G16" s="71">
        <v>6</v>
      </c>
      <c r="H16" s="71">
        <v>7</v>
      </c>
      <c r="I16" s="71">
        <v>5</v>
      </c>
      <c r="J16" s="71">
        <v>4</v>
      </c>
      <c r="K16" s="71">
        <v>8</v>
      </c>
      <c r="L16" s="64">
        <f>IFERROR(F16/G16-1,"n/a")</f>
        <v>0.33333333333333326</v>
      </c>
      <c r="M16" s="64">
        <f>IFERROR(F16/H16-1,"n/a")</f>
        <v>0.14285714285714279</v>
      </c>
      <c r="N16" s="64">
        <f>IFERROR(F16/I16-1,"n/a")</f>
        <v>0.60000000000000009</v>
      </c>
      <c r="O16" s="64">
        <f>IFERROR(F16/J16-1,"n/a")</f>
        <v>1</v>
      </c>
      <c r="P16" s="60">
        <f>IFERROR(F16/K16-1,"n/a")</f>
        <v>0</v>
      </c>
      <c r="Q16" s="68">
        <f>'Jan-24'!Q16+F16</f>
        <v>19</v>
      </c>
      <c r="R16" s="68">
        <f>'Jan-24'!R16+G16</f>
        <v>11</v>
      </c>
      <c r="S16" s="68">
        <f>'Jan-24'!S16+H16</f>
        <v>10</v>
      </c>
      <c r="T16" s="68">
        <f>'Jan-24'!T16+I16</f>
        <v>7</v>
      </c>
      <c r="U16" s="68">
        <f>'Jan-24'!U16+J16</f>
        <v>9</v>
      </c>
      <c r="V16" s="68">
        <f>'Jan-24'!V16+K16</f>
        <v>13</v>
      </c>
      <c r="W16" s="64">
        <f>IFERROR(Q16/R16-1,"n/a")</f>
        <v>0.72727272727272729</v>
      </c>
      <c r="X16" s="64">
        <f>IFERROR(Q16/S16-1,"n/a")</f>
        <v>0.89999999999999991</v>
      </c>
      <c r="Y16" s="64">
        <f>IFERROR(Q16/T16-1,"n/a")</f>
        <v>1.7142857142857144</v>
      </c>
      <c r="Z16" s="64">
        <f>IFERROR(Q16/U16-1,"n/a")</f>
        <v>1.1111111111111112</v>
      </c>
      <c r="AA16" s="60">
        <f>IFERROR(Q16/V16-1,"n/a")</f>
        <v>0.46153846153846145</v>
      </c>
      <c r="AB16" s="68">
        <v>575</v>
      </c>
      <c r="AC16" s="68">
        <v>572</v>
      </c>
      <c r="AD16" s="68">
        <v>202</v>
      </c>
      <c r="AE16" s="68">
        <v>54</v>
      </c>
      <c r="AF16" s="136">
        <v>586</v>
      </c>
      <c r="AG16" s="123"/>
      <c r="AH16" s="123"/>
    </row>
    <row r="17" spans="1:34" s="124" customFormat="1" ht="10.8">
      <c r="A17" s="123"/>
      <c r="B17" s="128"/>
      <c r="C17" s="33"/>
      <c r="D17" s="26" t="s">
        <v>11</v>
      </c>
      <c r="E17" s="32"/>
      <c r="F17" s="71">
        <v>31100</v>
      </c>
      <c r="G17" s="71">
        <v>24121</v>
      </c>
      <c r="H17" s="71">
        <v>6429</v>
      </c>
      <c r="I17" s="71">
        <v>4669</v>
      </c>
      <c r="J17" s="71">
        <v>17407</v>
      </c>
      <c r="K17" s="71">
        <v>26946</v>
      </c>
      <c r="L17" s="64">
        <f>IFERROR(F17/G17-1,"n/a")</f>
        <v>0.2893329463952572</v>
      </c>
      <c r="M17" s="64">
        <f>IFERROR(F17/H17-1,"n/a")</f>
        <v>3.8374552807590607</v>
      </c>
      <c r="N17" s="64">
        <f>IFERROR(F17/I17-1,"n/a")</f>
        <v>5.6609552366673803</v>
      </c>
      <c r="O17" s="64">
        <f>IFERROR(F17/J17-1,"n/a")</f>
        <v>0.78663755960245885</v>
      </c>
      <c r="P17" s="60">
        <f>IFERROR(F17/K17-1,"n/a")</f>
        <v>0.15416017219624445</v>
      </c>
      <c r="Q17" s="68">
        <f>'Jan-24'!Q17+F17</f>
        <v>74534</v>
      </c>
      <c r="R17" s="68">
        <f>'Jan-24'!R17+G17</f>
        <v>39920</v>
      </c>
      <c r="S17" s="68">
        <f>'Jan-24'!S17+H17</f>
        <v>8131</v>
      </c>
      <c r="T17" s="68">
        <f>'Jan-24'!T17+I17</f>
        <v>5957</v>
      </c>
      <c r="U17" s="68">
        <f>'Jan-24'!U17+J17</f>
        <v>40548</v>
      </c>
      <c r="V17" s="68">
        <f>'Jan-24'!V17+K17</f>
        <v>47573</v>
      </c>
      <c r="W17" s="64">
        <f>IFERROR(Q17/R17-1,"n/a")</f>
        <v>0.86708416833667346</v>
      </c>
      <c r="X17" s="64">
        <f>IFERROR(Q17/S17-1,"n/a")</f>
        <v>8.1666461689829042</v>
      </c>
      <c r="Y17" s="64">
        <f>IFERROR(Q17/T17-1,"n/a")</f>
        <v>11.512002685915729</v>
      </c>
      <c r="Z17" s="64">
        <f>IFERROR(Q17/U17-1,"n/a")</f>
        <v>0.83816711058498572</v>
      </c>
      <c r="AA17" s="60">
        <f>IFERROR(Q17/V17-1,"n/a")</f>
        <v>0.56672902696907901</v>
      </c>
      <c r="AB17" s="68">
        <v>1660685</v>
      </c>
      <c r="AC17" s="68">
        <v>965963</v>
      </c>
      <c r="AD17" s="68">
        <v>301521</v>
      </c>
      <c r="AE17" s="68">
        <v>70675</v>
      </c>
      <c r="AF17" s="136">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7"/>
      <c r="AG18" s="123"/>
      <c r="AH18" s="123"/>
    </row>
    <row r="19" spans="1:34" s="124" customFormat="1" ht="10.8">
      <c r="A19" s="123"/>
      <c r="B19" s="128"/>
      <c r="C19" s="33"/>
      <c r="D19" s="26" t="s">
        <v>5</v>
      </c>
      <c r="E19" s="32"/>
      <c r="F19" s="71">
        <v>4</v>
      </c>
      <c r="G19" s="71">
        <v>2</v>
      </c>
      <c r="H19" s="71">
        <v>3</v>
      </c>
      <c r="I19" s="71">
        <v>0</v>
      </c>
      <c r="J19" s="71">
        <v>0</v>
      </c>
      <c r="K19" s="71">
        <v>1</v>
      </c>
      <c r="L19" s="64">
        <f>IFERROR(F19/G19-1,"n/a")</f>
        <v>1</v>
      </c>
      <c r="M19" s="64">
        <f>IFERROR(F19/H19-1,"n/a")</f>
        <v>0.33333333333333326</v>
      </c>
      <c r="N19" s="64" t="str">
        <f>IFERROR(F19/I19-1,"n/a")</f>
        <v>n/a</v>
      </c>
      <c r="O19" s="64" t="str">
        <f>IFERROR(F19/J19-1,"n/a")</f>
        <v>n/a</v>
      </c>
      <c r="P19" s="60">
        <f>IFERROR(F19/K19-1,"n/a")</f>
        <v>3</v>
      </c>
      <c r="Q19" s="68">
        <f>'Jan-24'!Q19+F19</f>
        <v>6</v>
      </c>
      <c r="R19" s="68">
        <f>'Jan-24'!R19+G19</f>
        <v>6</v>
      </c>
      <c r="S19" s="68">
        <f>'Jan-24'!S19+H19</f>
        <v>6</v>
      </c>
      <c r="T19" s="68">
        <f>'Jan-24'!T19+I19</f>
        <v>0</v>
      </c>
      <c r="U19" s="68">
        <f>'Jan-24'!U19+J19</f>
        <v>1</v>
      </c>
      <c r="V19" s="68">
        <f>'Jan-24'!V19+K19</f>
        <v>1</v>
      </c>
      <c r="W19" s="64">
        <f>IFERROR(Q19/R19-1,"n/a")</f>
        <v>0</v>
      </c>
      <c r="X19" s="64">
        <f>IFERROR(Q19/S19-1,"n/a")</f>
        <v>0</v>
      </c>
      <c r="Y19" s="64" t="str">
        <f>IFERROR(Q19/T19-1,"n/a")</f>
        <v>n/a</v>
      </c>
      <c r="Z19" s="64">
        <f>IFERROR(Q19/U19-1,"n/a")</f>
        <v>5</v>
      </c>
      <c r="AA19" s="60">
        <f>IFERROR(Q19/V19-1,"n/a")</f>
        <v>5</v>
      </c>
      <c r="AB19" s="68">
        <v>708</v>
      </c>
      <c r="AC19" s="68">
        <v>658</v>
      </c>
      <c r="AD19" s="68">
        <v>47</v>
      </c>
      <c r="AE19" s="68">
        <v>9</v>
      </c>
      <c r="AF19" s="136">
        <v>290</v>
      </c>
      <c r="AG19" s="123"/>
      <c r="AH19" s="123"/>
    </row>
    <row r="20" spans="1:34" s="124" customFormat="1" ht="10.8">
      <c r="A20" s="123"/>
      <c r="B20" s="128"/>
      <c r="C20" s="33"/>
      <c r="D20" s="26" t="s">
        <v>11</v>
      </c>
      <c r="E20" s="32"/>
      <c r="F20" s="71">
        <v>5580</v>
      </c>
      <c r="G20" s="71">
        <v>2252</v>
      </c>
      <c r="H20" s="71">
        <v>925</v>
      </c>
      <c r="I20" s="71">
        <v>0</v>
      </c>
      <c r="J20" s="71">
        <v>43</v>
      </c>
      <c r="K20" s="71">
        <v>1168</v>
      </c>
      <c r="L20" s="64">
        <f>IFERROR(F20/G20-1,"n/a")</f>
        <v>1.4777975133214922</v>
      </c>
      <c r="M20" s="64">
        <f>IFERROR(F20/H20-1,"n/a")</f>
        <v>5.0324324324324321</v>
      </c>
      <c r="N20" s="64" t="str">
        <f>IFERROR(F20/I20-1,"n/a")</f>
        <v>n/a</v>
      </c>
      <c r="O20" s="64">
        <f>IFERROR(F20/J20-1,"n/a")</f>
        <v>128.76744186046511</v>
      </c>
      <c r="P20" s="60">
        <f>IFERROR(F20/K20-1,"n/a")</f>
        <v>3.7773972602739727</v>
      </c>
      <c r="Q20" s="68">
        <f>'Jan-24'!Q20+F20</f>
        <v>8420</v>
      </c>
      <c r="R20" s="68">
        <f>'Jan-24'!R20+G20</f>
        <v>6112</v>
      </c>
      <c r="S20" s="68">
        <f>'Jan-24'!S20+H20</f>
        <v>1739</v>
      </c>
      <c r="T20" s="68">
        <f>'Jan-24'!T20+I20</f>
        <v>0</v>
      </c>
      <c r="U20" s="68">
        <f>'Jan-24'!U20+J20</f>
        <v>866</v>
      </c>
      <c r="V20" s="68">
        <f>'Jan-24'!V20+K20</f>
        <v>1608</v>
      </c>
      <c r="W20" s="64">
        <f>IFERROR(Q20/R20-1,"n/a")</f>
        <v>0.3776178010471205</v>
      </c>
      <c r="X20" s="64">
        <f>IFERROR(Q20/S20-1,"n/a")</f>
        <v>3.8418631397354801</v>
      </c>
      <c r="Y20" s="64" t="str">
        <f>IFERROR(Q20/T20-1,"n/a")</f>
        <v>n/a</v>
      </c>
      <c r="Z20" s="64">
        <f>IFERROR(Q20/U20-1,"n/a")</f>
        <v>8.7228637413394914</v>
      </c>
      <c r="AA20" s="60">
        <f>IFERROR(Q20/V20-1,"n/a")</f>
        <v>4.2363184079601988</v>
      </c>
      <c r="AB20" s="68">
        <v>1277526</v>
      </c>
      <c r="AC20" s="68">
        <v>887495</v>
      </c>
      <c r="AD20" s="68">
        <v>17541</v>
      </c>
      <c r="AE20" s="68">
        <v>10046.999999999998</v>
      </c>
      <c r="AF20" s="136">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7"/>
      <c r="AG21" s="123"/>
      <c r="AH21" s="123"/>
    </row>
    <row r="22" spans="1:34" s="124" customFormat="1" ht="10.8">
      <c r="A22" s="123"/>
      <c r="B22" s="128"/>
      <c r="C22" s="33"/>
      <c r="D22" s="26" t="s">
        <v>5</v>
      </c>
      <c r="E22" s="34"/>
      <c r="F22" s="71">
        <v>78</v>
      </c>
      <c r="G22" s="71">
        <v>73</v>
      </c>
      <c r="H22" s="71">
        <v>13</v>
      </c>
      <c r="I22" s="71">
        <v>0</v>
      </c>
      <c r="J22" s="71">
        <v>14</v>
      </c>
      <c r="K22" s="71">
        <v>21</v>
      </c>
      <c r="L22" s="64">
        <f>IFERROR(F22/G22-1,"n/a")</f>
        <v>6.8493150684931559E-2</v>
      </c>
      <c r="M22" s="64">
        <f>IFERROR(F22/H22-1,"n/a")</f>
        <v>5</v>
      </c>
      <c r="N22" s="64" t="str">
        <f>IFERROR(F22/I22-1,"n/a")</f>
        <v>n/a</v>
      </c>
      <c r="O22" s="64">
        <f>IFERROR(F22/J22-1,"n/a")</f>
        <v>4.5714285714285712</v>
      </c>
      <c r="P22" s="60">
        <f>IFERROR(F22/K22-1,"n/a")</f>
        <v>2.7142857142857144</v>
      </c>
      <c r="Q22" s="68">
        <f>'Jan-24'!Q22+F22</f>
        <v>172</v>
      </c>
      <c r="R22" s="68">
        <f>'Jan-24'!R22+G22</f>
        <v>179</v>
      </c>
      <c r="S22" s="68">
        <f>'Jan-24'!S22+H22</f>
        <v>29</v>
      </c>
      <c r="T22" s="68">
        <f>'Jan-24'!T22+I22</f>
        <v>0</v>
      </c>
      <c r="U22" s="68">
        <f>'Jan-24'!U22+J22</f>
        <v>33</v>
      </c>
      <c r="V22" s="68">
        <f>'Jan-24'!V22+K22</f>
        <v>45</v>
      </c>
      <c r="W22" s="64">
        <f>IFERROR(Q22/R22-1,"n/a")</f>
        <v>-3.9106145251396662E-2</v>
      </c>
      <c r="X22" s="64">
        <f>IFERROR(Q22/S22-1,"n/a")</f>
        <v>4.931034482758621</v>
      </c>
      <c r="Y22" s="64" t="str">
        <f>IFERROR(Q22/T22-1,"n/a")</f>
        <v>n/a</v>
      </c>
      <c r="Z22" s="64">
        <f>IFERROR(Q22/U22-1,"n/a")</f>
        <v>4.2121212121212119</v>
      </c>
      <c r="AA22" s="60">
        <f>IFERROR(Q22/V22-1,"n/a")</f>
        <v>2.8222222222222224</v>
      </c>
      <c r="AB22" s="68">
        <v>1500</v>
      </c>
      <c r="AC22" s="68">
        <v>895</v>
      </c>
      <c r="AD22" s="68">
        <v>283</v>
      </c>
      <c r="AE22" s="68">
        <v>43</v>
      </c>
      <c r="AF22" s="136">
        <v>827</v>
      </c>
      <c r="AG22" s="123"/>
      <c r="AH22" s="123"/>
    </row>
    <row r="23" spans="1:34" s="124" customFormat="1" ht="10.8">
      <c r="A23" s="123"/>
      <c r="B23" s="128"/>
      <c r="C23" s="33"/>
      <c r="D23" s="26" t="s">
        <v>11</v>
      </c>
      <c r="E23" s="32"/>
      <c r="F23" s="71">
        <v>288593</v>
      </c>
      <c r="G23" s="71">
        <v>247607</v>
      </c>
      <c r="H23" s="71">
        <v>14032</v>
      </c>
      <c r="I23" s="71">
        <v>0</v>
      </c>
      <c r="J23" s="71">
        <v>47023</v>
      </c>
      <c r="K23" s="71">
        <v>59703</v>
      </c>
      <c r="L23" s="64">
        <f>IFERROR(F23/G23-1,"n/a")</f>
        <v>0.1655284382105513</v>
      </c>
      <c r="M23" s="64">
        <f>IFERROR(F23/H23-1,"n/a")</f>
        <v>19.566775940706954</v>
      </c>
      <c r="N23" s="64" t="str">
        <f>IFERROR(F23/I23-1,"n/a")</f>
        <v>n/a</v>
      </c>
      <c r="O23" s="64">
        <f>IFERROR(F23/J23-1,"n/a")</f>
        <v>5.1372732492609998</v>
      </c>
      <c r="P23" s="60">
        <f>IFERROR(F23/K23-1,"n/a")</f>
        <v>3.8338106962799188</v>
      </c>
      <c r="Q23" s="68">
        <f>'Jan-24'!Q23+F23</f>
        <v>596438</v>
      </c>
      <c r="R23" s="68">
        <f>'Jan-24'!R23+G23</f>
        <v>538404</v>
      </c>
      <c r="S23" s="68">
        <f>'Jan-24'!S23+H23</f>
        <v>35860</v>
      </c>
      <c r="T23" s="68">
        <f>'Jan-24'!T23+I23</f>
        <v>0</v>
      </c>
      <c r="U23" s="68">
        <f>'Jan-24'!U23+J23</f>
        <v>112017</v>
      </c>
      <c r="V23" s="68">
        <f>'Jan-24'!V23+K23</f>
        <v>134226</v>
      </c>
      <c r="W23" s="64">
        <f>IFERROR(Q23/R23-1,"n/a")</f>
        <v>0.10778894659029281</v>
      </c>
      <c r="X23" s="64">
        <f>IFERROR(Q23/S23-1,"n/a")</f>
        <v>15.632403792526492</v>
      </c>
      <c r="Y23" s="64" t="str">
        <f>IFERROR(Q23/T23-1,"n/a")</f>
        <v>n/a</v>
      </c>
      <c r="Z23" s="64">
        <f>IFERROR(Q23/U23-1,"n/a")</f>
        <v>4.3245310979583458</v>
      </c>
      <c r="AA23" s="60">
        <f>IFERROR(Q23/V23-1,"n/a")</f>
        <v>3.4435355296291332</v>
      </c>
      <c r="AB23" s="68">
        <v>4449177</v>
      </c>
      <c r="AC23" s="68">
        <v>2165161</v>
      </c>
      <c r="AD23" s="68">
        <v>465109</v>
      </c>
      <c r="AE23" s="68">
        <v>140552</v>
      </c>
      <c r="AF23" s="136">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7"/>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'Jan-24'!Q25+F25</f>
        <v>0</v>
      </c>
      <c r="R25" s="68">
        <f>'Jan-24'!R25+G25</f>
        <v>0</v>
      </c>
      <c r="S25" s="68">
        <f>'Jan-24'!S25+H25</f>
        <v>0</v>
      </c>
      <c r="T25" s="68">
        <f>'Jan-24'!T25+I25</f>
        <v>0</v>
      </c>
      <c r="U25" s="68">
        <f>'Jan-24'!U25+J25</f>
        <v>0</v>
      </c>
      <c r="V25" s="68">
        <f>'Jan-24'!V25+K25</f>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6">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'Jan-24'!Q26+F26</f>
        <v>0</v>
      </c>
      <c r="R26" s="68">
        <f>'Jan-24'!R26+G26</f>
        <v>0</v>
      </c>
      <c r="S26" s="68">
        <f>'Jan-24'!S26+H26</f>
        <v>0</v>
      </c>
      <c r="T26" s="68">
        <f>'Jan-24'!T26+I26</f>
        <v>0</v>
      </c>
      <c r="U26" s="68">
        <f>'Jan-24'!U26+J26</f>
        <v>0</v>
      </c>
      <c r="V26" s="68">
        <f>'Jan-24'!V26+K26</f>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8">
        <v>20248</v>
      </c>
      <c r="AG26" s="123"/>
      <c r="AH26" s="123"/>
    </row>
    <row r="27" spans="1:34" s="124" customFormat="1" ht="11.4" thickBot="1">
      <c r="A27" s="123"/>
      <c r="B27" s="128"/>
      <c r="C27" s="35" t="s">
        <v>12</v>
      </c>
      <c r="D27" s="36"/>
      <c r="E27" s="37"/>
      <c r="F27" s="75">
        <f t="shared" ref="F27:K28" si="0">F13+F16+F19+F22+F25</f>
        <v>314</v>
      </c>
      <c r="G27" s="75">
        <f t="shared" si="0"/>
        <v>242</v>
      </c>
      <c r="H27" s="75">
        <f t="shared" si="0"/>
        <v>185</v>
      </c>
      <c r="I27" s="75">
        <f t="shared" si="0"/>
        <v>5</v>
      </c>
      <c r="J27" s="75">
        <f t="shared" si="0"/>
        <v>193</v>
      </c>
      <c r="K27" s="75">
        <f t="shared" si="0"/>
        <v>187</v>
      </c>
      <c r="L27" s="66">
        <f>IFERROR(F27/G27-1,"n/a")</f>
        <v>0.29752066115702469</v>
      </c>
      <c r="M27" s="66">
        <f>IFERROR(F27/H27-1,"n/a")</f>
        <v>0.69729729729729728</v>
      </c>
      <c r="N27" s="66">
        <f>IFERROR(F27/I27-1,"n/a")</f>
        <v>61.8</v>
      </c>
      <c r="O27" s="66">
        <f>IFERROR(F27/J27-1,"n/a")</f>
        <v>0.62694300518134716</v>
      </c>
      <c r="P27" s="62">
        <f>IFERROR(F27/K27-1,"n/a")</f>
        <v>0.67914438502673802</v>
      </c>
      <c r="Q27" s="75">
        <f t="shared" ref="Q27:V28" si="1">Q13+Q16+Q19+Q22+Q25</f>
        <v>618</v>
      </c>
      <c r="R27" s="75">
        <f t="shared" si="1"/>
        <v>545</v>
      </c>
      <c r="S27" s="75">
        <f t="shared" si="1"/>
        <v>371</v>
      </c>
      <c r="T27" s="75">
        <f t="shared" si="1"/>
        <v>7</v>
      </c>
      <c r="U27" s="75">
        <f t="shared" si="1"/>
        <v>405</v>
      </c>
      <c r="V27" s="75">
        <f t="shared" si="1"/>
        <v>405</v>
      </c>
      <c r="W27" s="66">
        <f>IFERROR(Q27/R27-1,"n/a")</f>
        <v>0.13394495412844032</v>
      </c>
      <c r="X27" s="66">
        <f>IFERROR(Q27/S27-1,"n/a")</f>
        <v>0.66576819407008081</v>
      </c>
      <c r="Y27" s="66">
        <f>IFERROR(Q27/T27-1,"n/a")</f>
        <v>87.285714285714292</v>
      </c>
      <c r="Z27" s="66">
        <f>IFERROR(Q27/U27-1,"n/a")</f>
        <v>0.52592592592592591</v>
      </c>
      <c r="AA27" s="62">
        <f>IFERROR(Q27/V27-1,"n/a")</f>
        <v>0.52592592592592591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999968</v>
      </c>
      <c r="G28" s="76">
        <f t="shared" si="0"/>
        <v>723641</v>
      </c>
      <c r="H28" s="76">
        <f t="shared" si="0"/>
        <v>240931</v>
      </c>
      <c r="I28" s="76">
        <f t="shared" si="0"/>
        <v>4669</v>
      </c>
      <c r="J28" s="76">
        <f t="shared" si="0"/>
        <v>494991</v>
      </c>
      <c r="K28" s="76">
        <f t="shared" si="0"/>
        <v>513063</v>
      </c>
      <c r="L28" s="67">
        <f>IFERROR(F28/G28-1,"n/a")</f>
        <v>0.38185647303013504</v>
      </c>
      <c r="M28" s="67">
        <f>IFERROR(F28/H28-1,"n/a")</f>
        <v>3.1504331115547606</v>
      </c>
      <c r="N28" s="67">
        <f>IFERROR(F28/I28-1,"n/a")</f>
        <v>213.17177125722853</v>
      </c>
      <c r="O28" s="67">
        <f>IFERROR(F28/J28-1,"n/a")</f>
        <v>1.0201741041756316</v>
      </c>
      <c r="P28" s="63">
        <f>IFERROR(F28/K28-1,"n/a")</f>
        <v>0.94901600778072082</v>
      </c>
      <c r="Q28" s="76">
        <f t="shared" si="1"/>
        <v>1975531</v>
      </c>
      <c r="R28" s="76">
        <f t="shared" si="1"/>
        <v>1557046</v>
      </c>
      <c r="S28" s="76">
        <f t="shared" si="1"/>
        <v>460887</v>
      </c>
      <c r="T28" s="76">
        <f t="shared" si="1"/>
        <v>5957</v>
      </c>
      <c r="U28" s="76">
        <f t="shared" si="1"/>
        <v>1050029</v>
      </c>
      <c r="V28" s="76">
        <f t="shared" si="1"/>
        <v>1133915</v>
      </c>
      <c r="W28" s="67">
        <f>IFERROR(Q28/R28-1,"n/a")</f>
        <v>0.26876855275952027</v>
      </c>
      <c r="X28" s="67">
        <f>IFERROR(Q28/S28-1,"n/a")</f>
        <v>3.2863673742153718</v>
      </c>
      <c r="Y28" s="67">
        <f>IFERROR(Q28/T28-1,"n/a")</f>
        <v>330.63186167533996</v>
      </c>
      <c r="Z28" s="67">
        <f>IFERROR(Q28/U28-1,"n/a")</f>
        <v>0.88140613259252842</v>
      </c>
      <c r="AA28" s="63">
        <f>IFERROR(Q28/V28-1,"n/a")</f>
        <v>0.74222141871304292</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8" t="str">
        <f>F9</f>
        <v>February</v>
      </c>
      <c r="G33" s="158"/>
      <c r="H33" s="158"/>
      <c r="I33" s="158"/>
      <c r="J33" s="158"/>
      <c r="K33" s="158"/>
      <c r="L33" s="158"/>
      <c r="M33" s="158"/>
      <c r="N33" s="158"/>
      <c r="O33" s="158"/>
      <c r="P33" s="159"/>
      <c r="Q33" s="161" t="str">
        <f>"April to "&amp;D4&amp;" (YTD)"</f>
        <v>April to February (YTD)</v>
      </c>
      <c r="R33" s="162"/>
      <c r="S33" s="162"/>
      <c r="T33" s="162"/>
      <c r="U33" s="162"/>
      <c r="V33" s="162"/>
      <c r="W33" s="162"/>
      <c r="X33" s="162"/>
      <c r="Y33" s="162"/>
      <c r="Z33" s="162"/>
      <c r="AA33" s="163"/>
      <c r="AB33" s="161" t="s">
        <v>58</v>
      </c>
      <c r="AC33" s="162"/>
      <c r="AD33" s="162"/>
      <c r="AE33" s="162"/>
      <c r="AF33" s="164"/>
    </row>
    <row r="34" spans="1:34" s="124" customFormat="1" ht="10.199999999999999">
      <c r="A34" s="123"/>
      <c r="B34" s="123"/>
      <c r="C34" s="29"/>
      <c r="D34" s="30"/>
      <c r="E34" s="30"/>
      <c r="F34" s="145"/>
      <c r="G34" s="146"/>
      <c r="H34" s="146"/>
      <c r="I34" s="146"/>
      <c r="J34" s="146"/>
      <c r="K34" s="146"/>
      <c r="L34" s="146"/>
      <c r="M34" s="146"/>
      <c r="N34" s="146"/>
      <c r="O34" s="146"/>
      <c r="P34" s="147"/>
      <c r="Q34" s="146"/>
      <c r="R34" s="146"/>
      <c r="S34" s="146"/>
      <c r="T34" s="146"/>
      <c r="U34" s="146"/>
      <c r="V34" s="146"/>
      <c r="W34" s="146"/>
      <c r="X34" s="146"/>
      <c r="Y34" s="146"/>
      <c r="Z34" s="146"/>
      <c r="AA34" s="147"/>
      <c r="AB34" s="152"/>
      <c r="AC34" s="153"/>
      <c r="AD34" s="153"/>
      <c r="AE34" s="153"/>
      <c r="AF34" s="154"/>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8"/>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9"/>
      <c r="AC36" s="26"/>
      <c r="AD36" s="26"/>
      <c r="AE36" s="88"/>
      <c r="AF36" s="85"/>
      <c r="AH36" s="123"/>
    </row>
    <row r="37" spans="1:34" s="124" customFormat="1" ht="10.199999999999999">
      <c r="A37" s="123"/>
      <c r="B37" s="123"/>
      <c r="C37" s="33"/>
      <c r="D37" s="26" t="s">
        <v>5</v>
      </c>
      <c r="E37" s="32"/>
      <c r="F37" s="74">
        <f t="shared" ref="F37:K38" si="3">F13</f>
        <v>224</v>
      </c>
      <c r="G37" s="74">
        <f t="shared" si="3"/>
        <v>161</v>
      </c>
      <c r="H37" s="74">
        <f t="shared" si="3"/>
        <v>162</v>
      </c>
      <c r="I37" s="74">
        <f t="shared" si="3"/>
        <v>0</v>
      </c>
      <c r="J37" s="74">
        <f t="shared" si="3"/>
        <v>175</v>
      </c>
      <c r="K37" s="74">
        <f t="shared" si="3"/>
        <v>157</v>
      </c>
      <c r="L37" s="64">
        <f>IFERROR(F37/G37-1,"n/a")</f>
        <v>0.39130434782608692</v>
      </c>
      <c r="M37" s="64">
        <f>IFERROR(F37/H37-1,"n/a")</f>
        <v>0.38271604938271597</v>
      </c>
      <c r="N37" s="64" t="str">
        <f>IFERROR(F37/I37-1,"n/a")</f>
        <v>n/a</v>
      </c>
      <c r="O37" s="64">
        <f>IFERROR(F37/J37-1,"n/a")</f>
        <v>0.28000000000000003</v>
      </c>
      <c r="P37" s="60">
        <f>IFERROR(F37/K37-1,"n/a")</f>
        <v>0.4267515923566878</v>
      </c>
      <c r="Q37" s="64"/>
      <c r="R37" s="74">
        <f>'Jan-24'!R37+'Feb-24'!F37</f>
        <v>1521</v>
      </c>
      <c r="S37" s="74">
        <f>'Jan-24'!S37+'Feb-24'!G37</f>
        <v>1305</v>
      </c>
      <c r="T37" s="74">
        <f>'Jan-24'!T37+'Feb-24'!H37</f>
        <v>841</v>
      </c>
      <c r="U37" s="74">
        <f>'Jan-24'!U37+'Feb-24'!I37</f>
        <v>42</v>
      </c>
      <c r="V37" s="74">
        <f>'Jan-24'!V37+'Feb-24'!J37</f>
        <v>1430</v>
      </c>
      <c r="W37" s="64"/>
      <c r="X37" s="120">
        <f>IFERROR(R37/S37-1,"n/a")</f>
        <v>0.16551724137931045</v>
      </c>
      <c r="Y37" s="120">
        <f>IFERROR(R37/T37-1,"n/a")</f>
        <v>0.80856123662306767</v>
      </c>
      <c r="Z37" s="120">
        <f>IFERROR(R37/U37-1,"n/a")</f>
        <v>35.214285714285715</v>
      </c>
      <c r="AA37" s="121">
        <f>IFERROR(R37/V37-1,"n/a")</f>
        <v>6.3636363636363713E-2</v>
      </c>
      <c r="AB37" s="150"/>
      <c r="AC37" s="89">
        <v>1486</v>
      </c>
      <c r="AD37" s="89">
        <v>1052</v>
      </c>
      <c r="AE37" s="70">
        <v>551</v>
      </c>
      <c r="AF37" s="78">
        <v>1584</v>
      </c>
      <c r="AH37" s="123"/>
    </row>
    <row r="38" spans="1:34" s="124" customFormat="1" ht="10.199999999999999">
      <c r="A38" s="123"/>
      <c r="B38" s="123"/>
      <c r="C38" s="33"/>
      <c r="D38" s="26" t="s">
        <v>11</v>
      </c>
      <c r="E38" s="32"/>
      <c r="F38" s="74">
        <f t="shared" si="3"/>
        <v>674695</v>
      </c>
      <c r="G38" s="74">
        <f t="shared" si="3"/>
        <v>449661</v>
      </c>
      <c r="H38" s="74">
        <f t="shared" si="3"/>
        <v>219545</v>
      </c>
      <c r="I38" s="74">
        <f t="shared" si="3"/>
        <v>0</v>
      </c>
      <c r="J38" s="74">
        <f t="shared" si="3"/>
        <v>430518</v>
      </c>
      <c r="K38" s="74">
        <f t="shared" si="3"/>
        <v>425246</v>
      </c>
      <c r="L38" s="64">
        <f>IFERROR(F38/G38-1,"n/a")</f>
        <v>0.50045256315313091</v>
      </c>
      <c r="M38" s="64">
        <f>IFERROR(F38/H38-1,"n/a")</f>
        <v>2.0731512901683025</v>
      </c>
      <c r="N38" s="64" t="str">
        <f>IFERROR(F38/I38-1,"n/a")</f>
        <v>n/a</v>
      </c>
      <c r="O38" s="64">
        <f>IFERROR(F38/J38-1,"n/a")</f>
        <v>0.5671702460756578</v>
      </c>
      <c r="P38" s="60">
        <f>IFERROR(F38/K38-1,"n/a")</f>
        <v>0.58659928606030398</v>
      </c>
      <c r="Q38" s="64"/>
      <c r="R38" s="74">
        <f>'Jan-24'!R38+'Feb-24'!F38</f>
        <v>4990492</v>
      </c>
      <c r="S38" s="74">
        <f>'Jan-24'!S38+'Feb-24'!G38</f>
        <v>3805365</v>
      </c>
      <c r="T38" s="74">
        <f>'Jan-24'!T38+'Feb-24'!H38</f>
        <v>1178358</v>
      </c>
      <c r="U38" s="74">
        <f>'Jan-24'!U38+'Feb-24'!I38</f>
        <v>0</v>
      </c>
      <c r="V38" s="74">
        <f>'Jan-24'!V38+'Feb-24'!J38</f>
        <v>4016570</v>
      </c>
      <c r="W38" s="64"/>
      <c r="X38" s="120">
        <f>IFERROR(R38/S38-1,"n/a")</f>
        <v>0.31143582810058956</v>
      </c>
      <c r="Y38" s="120">
        <f>IFERROR(R38/T38-1,"n/a")</f>
        <v>3.2351237909022554</v>
      </c>
      <c r="Z38" s="120" t="str">
        <f>IFERROR(R38/U38-1,"n/a")</f>
        <v>n/a</v>
      </c>
      <c r="AA38" s="121">
        <f>IFERROR(R38/V38-1,"n/a")</f>
        <v>0.24247604299190595</v>
      </c>
      <c r="AB38" s="150"/>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51"/>
      <c r="AC39" s="90"/>
      <c r="AD39" s="90"/>
      <c r="AE39" s="44"/>
      <c r="AF39" s="79"/>
      <c r="AH39" s="123"/>
    </row>
    <row r="40" spans="1:34" s="124" customFormat="1" ht="10.199999999999999">
      <c r="A40" s="123"/>
      <c r="B40" s="123"/>
      <c r="C40" s="33"/>
      <c r="D40" s="26" t="s">
        <v>5</v>
      </c>
      <c r="E40" s="32"/>
      <c r="F40" s="74">
        <f t="shared" ref="F40:K41" si="4">F16</f>
        <v>8</v>
      </c>
      <c r="G40" s="74">
        <f t="shared" si="4"/>
        <v>6</v>
      </c>
      <c r="H40" s="74">
        <f t="shared" si="4"/>
        <v>7</v>
      </c>
      <c r="I40" s="74">
        <f t="shared" si="4"/>
        <v>5</v>
      </c>
      <c r="J40" s="74">
        <f t="shared" si="4"/>
        <v>4</v>
      </c>
      <c r="K40" s="74">
        <f t="shared" si="4"/>
        <v>8</v>
      </c>
      <c r="L40" s="64">
        <f>IFERROR(F40/G40-1,"n/a")</f>
        <v>0.33333333333333326</v>
      </c>
      <c r="M40" s="64">
        <f>IFERROR(F40/H40-1,"n/a")</f>
        <v>0.14285714285714279</v>
      </c>
      <c r="N40" s="64">
        <f>IFERROR(F40/I40-1,"n/a")</f>
        <v>0.60000000000000009</v>
      </c>
      <c r="O40" s="64">
        <f>IFERROR(F40/J40-1,"n/a")</f>
        <v>1</v>
      </c>
      <c r="P40" s="60">
        <f>IFERROR(F40/K40-1,"n/a")</f>
        <v>0</v>
      </c>
      <c r="Q40" s="64"/>
      <c r="R40" s="74">
        <f>'Jan-24'!R40+'Feb-24'!F40</f>
        <v>565</v>
      </c>
      <c r="S40" s="74">
        <f>'Jan-24'!S40+'Feb-24'!G40</f>
        <v>547</v>
      </c>
      <c r="T40" s="74">
        <f>'Jan-24'!T40+'Feb-24'!H40</f>
        <v>202</v>
      </c>
      <c r="U40" s="74">
        <f>'Jan-24'!U40+'Feb-24'!I40</f>
        <v>51</v>
      </c>
      <c r="V40" s="74">
        <f>'Jan-24'!V40+'Feb-24'!J40</f>
        <v>579</v>
      </c>
      <c r="W40" s="64"/>
      <c r="X40" s="120">
        <f>IFERROR(R40/S40-1,"n/a")</f>
        <v>3.2906764168190161E-2</v>
      </c>
      <c r="Y40" s="120">
        <f>IFERROR(R40/T40-1,"n/a")</f>
        <v>1.7970297029702968</v>
      </c>
      <c r="Z40" s="120">
        <f>IFERROR(R40/U40-1,"n/a")</f>
        <v>10.078431372549019</v>
      </c>
      <c r="AA40" s="121">
        <f>IFERROR(R40/V40-1,"n/a")</f>
        <v>-2.4179620034542326E-2</v>
      </c>
      <c r="AB40" s="150"/>
      <c r="AC40" s="89">
        <v>563</v>
      </c>
      <c r="AD40" s="89">
        <v>226</v>
      </c>
      <c r="AE40" s="70">
        <v>66</v>
      </c>
      <c r="AF40" s="78">
        <v>573</v>
      </c>
      <c r="AH40" s="123"/>
    </row>
    <row r="41" spans="1:34" s="124" customFormat="1" ht="10.199999999999999">
      <c r="A41" s="123"/>
      <c r="B41" s="123"/>
      <c r="C41" s="33"/>
      <c r="D41" s="26" t="s">
        <v>11</v>
      </c>
      <c r="E41" s="32"/>
      <c r="F41" s="74">
        <f t="shared" si="4"/>
        <v>31100</v>
      </c>
      <c r="G41" s="74">
        <f t="shared" si="4"/>
        <v>24121</v>
      </c>
      <c r="H41" s="74">
        <f t="shared" si="4"/>
        <v>6429</v>
      </c>
      <c r="I41" s="74">
        <f t="shared" si="4"/>
        <v>4669</v>
      </c>
      <c r="J41" s="74">
        <f t="shared" si="4"/>
        <v>17407</v>
      </c>
      <c r="K41" s="74">
        <f t="shared" si="4"/>
        <v>26946</v>
      </c>
      <c r="L41" s="64">
        <f>IFERROR(F41/G41-1,"n/a")</f>
        <v>0.2893329463952572</v>
      </c>
      <c r="M41" s="64">
        <f>IFERROR(F41/H41-1,"n/a")</f>
        <v>3.8374552807590607</v>
      </c>
      <c r="N41" s="64">
        <f>IFERROR(F41/I41-1,"n/a")</f>
        <v>5.6609552366673803</v>
      </c>
      <c r="O41" s="64">
        <f>IFERROR(F41/J41-1,"n/a")</f>
        <v>0.78663755960245885</v>
      </c>
      <c r="P41" s="60">
        <f>IFERROR(F41/K41-1,"n/a")</f>
        <v>0.15416017219624445</v>
      </c>
      <c r="Q41" s="64"/>
      <c r="R41" s="74">
        <f>'Jan-24'!R41+'Feb-24'!F41</f>
        <v>1652164</v>
      </c>
      <c r="S41" s="74">
        <f>'Jan-24'!S41+'Feb-24'!G41</f>
        <v>969375</v>
      </c>
      <c r="T41" s="74">
        <f>'Jan-24'!T41+'Feb-24'!H41</f>
        <v>300563</v>
      </c>
      <c r="U41" s="74">
        <f>'Jan-24'!U41+'Feb-24'!I41</f>
        <v>35519</v>
      </c>
      <c r="V41" s="74">
        <f>'Jan-24'!V41+'Feb-24'!J41</f>
        <v>1358707</v>
      </c>
      <c r="W41" s="64"/>
      <c r="X41" s="120">
        <f>IFERROR(R41/S41-1,"n/a")</f>
        <v>0.70436002578981305</v>
      </c>
      <c r="Y41" s="120">
        <f>IFERROR(R41/T41-1,"n/a")</f>
        <v>4.4968974890455575</v>
      </c>
      <c r="Z41" s="120">
        <f>IFERROR(R41/U41-1,"n/a")</f>
        <v>45.514935668233903</v>
      </c>
      <c r="AA41" s="121">
        <f>IFERROR(R41/V41-1,"n/a")</f>
        <v>0.21598254811375805</v>
      </c>
      <c r="AB41" s="150"/>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50"/>
      <c r="AC42" s="90"/>
      <c r="AD42" s="90"/>
      <c r="AE42" s="44"/>
      <c r="AF42" s="79"/>
      <c r="AH42" s="123"/>
    </row>
    <row r="43" spans="1:34" s="124" customFormat="1" ht="10.199999999999999">
      <c r="A43" s="123"/>
      <c r="B43" s="123"/>
      <c r="C43" s="33"/>
      <c r="D43" s="26" t="s">
        <v>5</v>
      </c>
      <c r="E43" s="32"/>
      <c r="F43" s="74">
        <f t="shared" ref="F43:K44" si="5">F19</f>
        <v>4</v>
      </c>
      <c r="G43" s="74">
        <f t="shared" si="5"/>
        <v>2</v>
      </c>
      <c r="H43" s="74">
        <f t="shared" si="5"/>
        <v>3</v>
      </c>
      <c r="I43" s="74">
        <f t="shared" si="5"/>
        <v>0</v>
      </c>
      <c r="J43" s="74">
        <f t="shared" si="5"/>
        <v>0</v>
      </c>
      <c r="K43" s="74">
        <f t="shared" si="5"/>
        <v>1</v>
      </c>
      <c r="L43" s="64">
        <f>IFERROR(F43/G43-1,"n/a")</f>
        <v>1</v>
      </c>
      <c r="M43" s="64">
        <f>IFERROR(F43/H43-1,"n/a")</f>
        <v>0.33333333333333326</v>
      </c>
      <c r="N43" s="64" t="str">
        <f>IFERROR(F43/I43-1,"n/a")</f>
        <v>n/a</v>
      </c>
      <c r="O43" s="64" t="str">
        <f>IFERROR(F43/J43-1,"n/a")</f>
        <v>n/a</v>
      </c>
      <c r="P43" s="60">
        <f>IFERROR(F43/K43-1,"n/a")</f>
        <v>3</v>
      </c>
      <c r="Q43" s="64"/>
      <c r="R43" s="74">
        <f>'Jan-24'!R43+'Feb-24'!F43</f>
        <v>691</v>
      </c>
      <c r="S43" s="74">
        <f>'Jan-24'!S43+'Feb-24'!G43</f>
        <v>652</v>
      </c>
      <c r="T43" s="74">
        <f>'Jan-24'!T43+'Feb-24'!H43</f>
        <v>53</v>
      </c>
      <c r="U43" s="74">
        <f>'Jan-24'!U43+'Feb-24'!I43</f>
        <v>7</v>
      </c>
      <c r="V43" s="74">
        <f>'Jan-24'!V43+'Feb-24'!J43</f>
        <v>285</v>
      </c>
      <c r="W43" s="64"/>
      <c r="X43" s="120">
        <f>IFERROR(R43/S43-1,"n/a")</f>
        <v>5.9815950920245387E-2</v>
      </c>
      <c r="Y43" s="120">
        <f>IFERROR(R43/T43-1,"n/a")</f>
        <v>12.037735849056604</v>
      </c>
      <c r="Z43" s="120">
        <f>IFERROR(R43/U43-1,"n/a")</f>
        <v>97.714285714285708</v>
      </c>
      <c r="AA43" s="121">
        <f>IFERROR(R43/V43-1,"n/a")</f>
        <v>1.4245614035087719</v>
      </c>
      <c r="AB43" s="150"/>
      <c r="AC43" s="89">
        <v>669</v>
      </c>
      <c r="AD43" s="89">
        <v>59</v>
      </c>
      <c r="AE43" s="70">
        <v>9</v>
      </c>
      <c r="AF43" s="78">
        <v>287</v>
      </c>
      <c r="AH43" s="123"/>
    </row>
    <row r="44" spans="1:34" s="124" customFormat="1" ht="10.199999999999999">
      <c r="A44" s="123"/>
      <c r="B44" s="123"/>
      <c r="C44" s="33"/>
      <c r="D44" s="26" t="s">
        <v>11</v>
      </c>
      <c r="E44" s="32"/>
      <c r="F44" s="74">
        <f t="shared" si="5"/>
        <v>5580</v>
      </c>
      <c r="G44" s="74">
        <f t="shared" si="5"/>
        <v>2252</v>
      </c>
      <c r="H44" s="74">
        <f t="shared" si="5"/>
        <v>925</v>
      </c>
      <c r="I44" s="74">
        <f t="shared" si="5"/>
        <v>0</v>
      </c>
      <c r="J44" s="74">
        <f t="shared" si="5"/>
        <v>43</v>
      </c>
      <c r="K44" s="74">
        <f t="shared" si="5"/>
        <v>1168</v>
      </c>
      <c r="L44" s="64">
        <f>IFERROR(F44/G44-1,"n/a")</f>
        <v>1.4777975133214922</v>
      </c>
      <c r="M44" s="64">
        <f>IFERROR(F44/H44-1,"n/a")</f>
        <v>5.0324324324324321</v>
      </c>
      <c r="N44" s="64" t="str">
        <f>IFERROR(F44/I44-1,"n/a")</f>
        <v>n/a</v>
      </c>
      <c r="O44" s="64">
        <f>IFERROR(F44/J44-1,"n/a")</f>
        <v>128.76744186046511</v>
      </c>
      <c r="P44" s="60">
        <f>IFERROR(F44/K44-1,"n/a")</f>
        <v>3.7773972602739727</v>
      </c>
      <c r="Q44" s="64"/>
      <c r="R44" s="74">
        <f>'Jan-24'!R44+'Feb-24'!F44</f>
        <v>1265100</v>
      </c>
      <c r="S44" s="74">
        <f>'Jan-24'!S44+'Feb-24'!G44</f>
        <v>890522</v>
      </c>
      <c r="T44" s="74">
        <f>'Jan-24'!T44+'Feb-24'!H44</f>
        <v>19280</v>
      </c>
      <c r="U44" s="74">
        <f>'Jan-24'!U44+'Feb-24'!I44</f>
        <v>8294</v>
      </c>
      <c r="V44" s="74">
        <f>'Jan-24'!V44+'Feb-24'!J44</f>
        <v>580312</v>
      </c>
      <c r="W44" s="64"/>
      <c r="X44" s="120">
        <f>IFERROR(R44/S44-1,"n/a")</f>
        <v>0.42062745221342079</v>
      </c>
      <c r="Y44" s="120">
        <f>IFERROR(R44/T44-1,"n/a")</f>
        <v>64.617219917012449</v>
      </c>
      <c r="Z44" s="120">
        <f>IFERROR(R44/U44-1,"n/a")</f>
        <v>151.53195080781288</v>
      </c>
      <c r="AA44" s="121">
        <f>IFERROR(R44/V44-1,"n/a")</f>
        <v>1.1800341885054935</v>
      </c>
      <c r="AB44" s="150"/>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50"/>
      <c r="AC45" s="90"/>
      <c r="AD45" s="90"/>
      <c r="AE45" s="44"/>
      <c r="AF45" s="79"/>
      <c r="AH45" s="123"/>
    </row>
    <row r="46" spans="1:34" s="124" customFormat="1" ht="10.199999999999999">
      <c r="A46" s="123"/>
      <c r="B46" s="123"/>
      <c r="C46" s="33"/>
      <c r="D46" s="26" t="s">
        <v>5</v>
      </c>
      <c r="E46" s="34"/>
      <c r="F46" s="74">
        <f t="shared" ref="F46:K47" si="6">F22</f>
        <v>78</v>
      </c>
      <c r="G46" s="74">
        <f t="shared" si="6"/>
        <v>73</v>
      </c>
      <c r="H46" s="74">
        <f t="shared" si="6"/>
        <v>13</v>
      </c>
      <c r="I46" s="74">
        <f t="shared" si="6"/>
        <v>0</v>
      </c>
      <c r="J46" s="74">
        <f t="shared" si="6"/>
        <v>14</v>
      </c>
      <c r="K46" s="74">
        <f t="shared" si="6"/>
        <v>21</v>
      </c>
      <c r="L46" s="64">
        <f>IFERROR(F46/G46-1,"n/a")</f>
        <v>6.8493150684931559E-2</v>
      </c>
      <c r="M46" s="64">
        <f>IFERROR(F46/H46-1,"n/a")</f>
        <v>5</v>
      </c>
      <c r="N46" s="64" t="str">
        <f>IFERROR(F46/I46-1,"n/a")</f>
        <v>n/a</v>
      </c>
      <c r="O46" s="64">
        <f>IFERROR(F46/J46-1,"n/a")</f>
        <v>4.5714285714285712</v>
      </c>
      <c r="P46" s="60">
        <f>IFERROR(F46/K46-1,"n/a")</f>
        <v>2.7142857142857144</v>
      </c>
      <c r="Q46" s="64"/>
      <c r="R46" s="74">
        <f>'Jan-24'!R46+'Feb-24'!F46</f>
        <v>1384</v>
      </c>
      <c r="S46" s="74">
        <f>'Jan-24'!S46+'Feb-24'!G46</f>
        <v>1017</v>
      </c>
      <c r="T46" s="74">
        <f>'Jan-24'!T46+'Feb-24'!H46</f>
        <v>312</v>
      </c>
      <c r="U46" s="74">
        <f>'Jan-24'!U46+'Feb-24'!I46</f>
        <v>0</v>
      </c>
      <c r="V46" s="74">
        <f>'Jan-24'!V46+'Feb-24'!J46</f>
        <v>771</v>
      </c>
      <c r="W46" s="64"/>
      <c r="X46" s="120">
        <f>IFERROR(R46/S46-1,"n/a")</f>
        <v>0.36086529006882984</v>
      </c>
      <c r="Y46" s="120">
        <f>IFERROR(R46/T46-1,"n/a")</f>
        <v>3.4358974358974361</v>
      </c>
      <c r="Z46" s="120" t="str">
        <f>IFERROR(R46/U46-1,"n/a")</f>
        <v>n/a</v>
      </c>
      <c r="AA46" s="121">
        <f>IFERROR(R46/V46-1,"n/a")</f>
        <v>0.79507133592736712</v>
      </c>
      <c r="AB46" s="150"/>
      <c r="AC46" s="89">
        <v>1129</v>
      </c>
      <c r="AD46" s="89">
        <v>336</v>
      </c>
      <c r="AE46" s="84">
        <v>43</v>
      </c>
      <c r="AF46" s="78">
        <v>781</v>
      </c>
      <c r="AH46" s="123"/>
    </row>
    <row r="47" spans="1:34" s="124" customFormat="1" ht="10.199999999999999">
      <c r="A47" s="123"/>
      <c r="B47" s="123"/>
      <c r="C47" s="33"/>
      <c r="D47" s="26" t="s">
        <v>11</v>
      </c>
      <c r="E47" s="32"/>
      <c r="F47" s="74">
        <f t="shared" si="6"/>
        <v>288593</v>
      </c>
      <c r="G47" s="74">
        <f t="shared" si="6"/>
        <v>247607</v>
      </c>
      <c r="H47" s="74">
        <f t="shared" si="6"/>
        <v>14032</v>
      </c>
      <c r="I47" s="74">
        <f t="shared" si="6"/>
        <v>0</v>
      </c>
      <c r="J47" s="74">
        <f t="shared" si="6"/>
        <v>47023</v>
      </c>
      <c r="K47" s="74">
        <f t="shared" si="6"/>
        <v>59703</v>
      </c>
      <c r="L47" s="64">
        <f>IFERROR(F47/G47-1,"n/a")</f>
        <v>0.1655284382105513</v>
      </c>
      <c r="M47" s="64">
        <f>IFERROR(F47/H47-1,"n/a")</f>
        <v>19.566775940706954</v>
      </c>
      <c r="N47" s="64" t="str">
        <f>IFERROR(F47/I47-1,"n/a")</f>
        <v>n/a</v>
      </c>
      <c r="O47" s="64">
        <f>IFERROR(F47/J47-1,"n/a")</f>
        <v>5.1372732492609998</v>
      </c>
      <c r="P47" s="60">
        <f>IFERROR(F47/K47-1,"n/a")</f>
        <v>3.8338106962799188</v>
      </c>
      <c r="Q47" s="64"/>
      <c r="R47" s="74">
        <f>'Jan-24'!R47+'Feb-24'!F47</f>
        <v>4200630</v>
      </c>
      <c r="S47" s="74">
        <f>'Jan-24'!S47+'Feb-24'!G47</f>
        <v>2629200</v>
      </c>
      <c r="T47" s="74">
        <f>'Jan-24'!T47+'Feb-24'!H47</f>
        <v>500969</v>
      </c>
      <c r="U47" s="74">
        <f>'Jan-24'!U47+'Feb-24'!I47</f>
        <v>0</v>
      </c>
      <c r="V47" s="74">
        <f>'Jan-24'!V47+'Feb-24'!J47</f>
        <v>2413059</v>
      </c>
      <c r="W47" s="64"/>
      <c r="X47" s="120">
        <f>IFERROR(R47/S47-1,"n/a")</f>
        <v>0.59768370607028753</v>
      </c>
      <c r="Y47" s="120">
        <f>IFERROR(R47/T47-1,"n/a")</f>
        <v>7.3850098509089381</v>
      </c>
      <c r="Z47" s="120" t="str">
        <f>IFERROR(R47/U47-1,"n/a")</f>
        <v>n/a</v>
      </c>
      <c r="AA47" s="121">
        <f>IFERROR(R47/V47-1,"n/a")</f>
        <v>0.74079042410483953</v>
      </c>
      <c r="AB47" s="150"/>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50"/>
      <c r="AC48" s="90"/>
      <c r="AD48" s="90"/>
      <c r="AE48" s="44"/>
      <c r="AF48" s="79"/>
      <c r="AH48" s="123"/>
    </row>
    <row r="49" spans="3:34" s="124" customFormat="1" ht="10.199999999999999">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'Jan-24'!R49+'Feb-24'!F49</f>
        <v>21</v>
      </c>
      <c r="S49" s="74">
        <f>'Jan-24'!S49+'Feb-24'!G49</f>
        <v>9</v>
      </c>
      <c r="T49" s="74">
        <f>'Jan-24'!T49+'Feb-24'!H49</f>
        <v>0</v>
      </c>
      <c r="U49" s="74">
        <f>'Jan-24'!U49+'Feb-24'!I49</f>
        <v>0</v>
      </c>
      <c r="V49" s="74">
        <f>'Jan-24'!V49+'Feb-24'!J49</f>
        <v>16</v>
      </c>
      <c r="W49" s="64"/>
      <c r="X49" s="120">
        <f>IFERROR(R49/S49-1,"n/a")</f>
        <v>1.3333333333333335</v>
      </c>
      <c r="Y49" s="120" t="str">
        <f>IFERROR(R49/T49-1,"n/a")</f>
        <v>n/a</v>
      </c>
      <c r="Z49" s="120" t="str">
        <f>IFERROR(R49/U49-1,"n/a")</f>
        <v>n/a</v>
      </c>
      <c r="AA49" s="121">
        <f>IFERROR(R49/V49-1,"n/a")</f>
        <v>0.3125</v>
      </c>
      <c r="AB49" s="150"/>
      <c r="AC49" s="89">
        <v>9</v>
      </c>
      <c r="AD49" s="68">
        <v>0</v>
      </c>
      <c r="AE49" s="68">
        <v>0</v>
      </c>
      <c r="AF49" s="78">
        <v>16</v>
      </c>
      <c r="AH49" s="123"/>
    </row>
    <row r="50" spans="3:34" s="124" customFormat="1" ht="10.199999999999999">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'Jan-24'!R50+'Feb-24'!F50</f>
        <v>38626</v>
      </c>
      <c r="S50" s="74">
        <f>'Jan-24'!S50+'Feb-24'!G50</f>
        <v>15637</v>
      </c>
      <c r="T50" s="74">
        <f>'Jan-24'!T50+'Feb-24'!H50</f>
        <v>0</v>
      </c>
      <c r="U50" s="74">
        <f>'Jan-24'!U50+'Feb-24'!I50</f>
        <v>0</v>
      </c>
      <c r="V50" s="74">
        <f>'Jan-24'!V50+'Feb-24'!J50</f>
        <v>20248</v>
      </c>
      <c r="W50" s="64"/>
      <c r="X50" s="120">
        <f>IFERROR(R50/S50-1,"n/a")</f>
        <v>1.4701669118117286</v>
      </c>
      <c r="Y50" s="120" t="str">
        <f>IFERROR(R50/T50-1,"n/a")</f>
        <v>n/a</v>
      </c>
      <c r="Z50" s="120" t="str">
        <f>IFERROR(R50/U50-1,"n/a")</f>
        <v>n/a</v>
      </c>
      <c r="AA50" s="121">
        <f>IFERROR(R50/V50-1,"n/a")</f>
        <v>0.90764519952587919</v>
      </c>
      <c r="AB50" s="150"/>
      <c r="AC50" s="82">
        <v>15637</v>
      </c>
      <c r="AD50" s="68">
        <v>0</v>
      </c>
      <c r="AE50" s="68">
        <v>0</v>
      </c>
      <c r="AF50" s="78">
        <v>20248</v>
      </c>
      <c r="AH50" s="123"/>
    </row>
    <row r="51" spans="3:34" s="124" customFormat="1" ht="10.8" thickBot="1">
      <c r="C51" s="35" t="s">
        <v>12</v>
      </c>
      <c r="D51" s="36"/>
      <c r="E51" s="37"/>
      <c r="F51" s="75">
        <f>F37+F40+F43+F46+F49</f>
        <v>314</v>
      </c>
      <c r="G51" s="75">
        <f>G37+G40+G43+G46+G49</f>
        <v>242</v>
      </c>
      <c r="H51" s="75">
        <f t="shared" ref="H51:K52" si="8">H37+H40+H43+H46+H49</f>
        <v>185</v>
      </c>
      <c r="I51" s="75">
        <f t="shared" si="8"/>
        <v>5</v>
      </c>
      <c r="J51" s="75">
        <f t="shared" si="8"/>
        <v>193</v>
      </c>
      <c r="K51" s="75">
        <f t="shared" si="8"/>
        <v>187</v>
      </c>
      <c r="L51" s="66">
        <f>IFERROR(F51/G51-1,"n/a")</f>
        <v>0.29752066115702469</v>
      </c>
      <c r="M51" s="66">
        <f>IFERROR(F51/H51-1,"n/a")</f>
        <v>0.69729729729729728</v>
      </c>
      <c r="N51" s="66">
        <f>IFERROR(F51/I51-1,"n/a")</f>
        <v>61.8</v>
      </c>
      <c r="O51" s="66">
        <f>IFERROR(F51/J51-1,"n/a")</f>
        <v>0.62694300518134716</v>
      </c>
      <c r="P51" s="62">
        <f>IFERROR(F51/K51-1,"n/a")</f>
        <v>0.67914438502673802</v>
      </c>
      <c r="Q51" s="66"/>
      <c r="R51" s="75">
        <f t="shared" ref="R51:V52" si="9">R37+R40+R43+R46+R49</f>
        <v>4182</v>
      </c>
      <c r="S51" s="75">
        <f t="shared" si="9"/>
        <v>3530</v>
      </c>
      <c r="T51" s="75">
        <f t="shared" si="9"/>
        <v>1408</v>
      </c>
      <c r="U51" s="75">
        <f t="shared" si="9"/>
        <v>100</v>
      </c>
      <c r="V51" s="75">
        <f t="shared" si="9"/>
        <v>3081</v>
      </c>
      <c r="W51" s="66"/>
      <c r="X51" s="66">
        <f>IFERROR(R51/S51-1,"n/a")</f>
        <v>0.18470254957507093</v>
      </c>
      <c r="Y51" s="66">
        <f>IFERROR(R51/T51-1,"n/a")</f>
        <v>1.9701704545454546</v>
      </c>
      <c r="Z51" s="66">
        <f t="shared" ref="Z51:Z52" si="10">IFERROR(R51/U51-1,"n/a")</f>
        <v>40.82</v>
      </c>
      <c r="AA51" s="62">
        <f>IFERROR(R51/V51-1,"n/a")</f>
        <v>0.3573515092502435</v>
      </c>
      <c r="AB51" s="66"/>
      <c r="AC51" s="46">
        <f t="shared" ref="AC51:AE52" si="11">AC37+AC40+AC43+AC46+AC49</f>
        <v>3856</v>
      </c>
      <c r="AD51" s="46">
        <f t="shared" si="11"/>
        <v>1673</v>
      </c>
      <c r="AE51" s="46">
        <f t="shared" si="11"/>
        <v>669</v>
      </c>
      <c r="AF51" s="80">
        <f>AF37+AF40+AF43+AF46+AF49</f>
        <v>3241</v>
      </c>
      <c r="AH51" s="123"/>
    </row>
    <row r="52" spans="3:34" s="124" customFormat="1" ht="11.4" thickTop="1" thickBot="1">
      <c r="C52" s="38" t="s">
        <v>13</v>
      </c>
      <c r="D52" s="39"/>
      <c r="E52" s="40"/>
      <c r="F52" s="76">
        <f>F38+F41+F44+F47+F50</f>
        <v>999968</v>
      </c>
      <c r="G52" s="76">
        <f>G38+G41+G44+G47+G50</f>
        <v>723641</v>
      </c>
      <c r="H52" s="76">
        <f t="shared" si="8"/>
        <v>240931</v>
      </c>
      <c r="I52" s="76">
        <f t="shared" si="8"/>
        <v>4669</v>
      </c>
      <c r="J52" s="76">
        <f t="shared" si="8"/>
        <v>494991</v>
      </c>
      <c r="K52" s="76">
        <f t="shared" si="8"/>
        <v>513063</v>
      </c>
      <c r="L52" s="67">
        <f>IFERROR(F52/G52-1,"n/a")</f>
        <v>0.38185647303013504</v>
      </c>
      <c r="M52" s="67">
        <f>IFERROR(F52/H52-1,"n/a")</f>
        <v>3.1504331115547606</v>
      </c>
      <c r="N52" s="67">
        <f>IFERROR(F52/I52-1,"n/a")</f>
        <v>213.17177125722853</v>
      </c>
      <c r="O52" s="67">
        <f>IFERROR(F52/J52-1,"n/a")</f>
        <v>1.0201741041756316</v>
      </c>
      <c r="P52" s="63">
        <f>IFERROR(F52/K52-1,"n/a")</f>
        <v>0.94901600778072082</v>
      </c>
      <c r="Q52" s="67"/>
      <c r="R52" s="76">
        <f t="shared" si="9"/>
        <v>12147012</v>
      </c>
      <c r="S52" s="76">
        <f t="shared" si="9"/>
        <v>8310099</v>
      </c>
      <c r="T52" s="76">
        <f t="shared" si="9"/>
        <v>1999170</v>
      </c>
      <c r="U52" s="76">
        <f t="shared" si="9"/>
        <v>43813</v>
      </c>
      <c r="V52" s="76">
        <f t="shared" si="9"/>
        <v>8388896</v>
      </c>
      <c r="W52" s="67"/>
      <c r="X52" s="67">
        <f>IFERROR(R52/S52-1,"n/a")</f>
        <v>0.46171688207324602</v>
      </c>
      <c r="Y52" s="118">
        <f>IFERROR(R52/T52-1,"n/a")</f>
        <v>5.0760275514338451</v>
      </c>
      <c r="Z52" s="118">
        <f t="shared" si="10"/>
        <v>276.24675324675326</v>
      </c>
      <c r="AA52" s="119">
        <f>IFERROR(R52/V52-1,"n/a")</f>
        <v>0.44798695799781041</v>
      </c>
      <c r="AB52" s="118"/>
      <c r="AC52" s="47">
        <f t="shared" si="11"/>
        <v>9237323</v>
      </c>
      <c r="AD52" s="47">
        <f t="shared" si="11"/>
        <v>2410085</v>
      </c>
      <c r="AE52" s="47">
        <f t="shared" si="11"/>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6" ma:contentTypeDescription="Yeni belge oluşturun." ma:contentTypeScope="" ma:versionID="eda7cacf3c0197f08aa9dab503799167">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3911ece1e886a0763c6a77231a7fda3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FC12F-4478-42E3-9A48-BDD9224AE15B}">
  <ds:schemaRefs>
    <ds:schemaRef ds:uri="8cd7474e-1d48-42f1-a929-9fa835c241d5"/>
    <ds:schemaRef ds:uri="http://purl.org/dc/dcmitype/"/>
    <ds:schemaRef ds:uri="http://www.w3.org/XML/1998/namespace"/>
    <ds:schemaRef ds:uri="http://schemas.openxmlformats.org/package/2006/metadata/core-properties"/>
    <ds:schemaRef ds:uri="http://schemas.microsoft.com/office/2006/metadata/properties"/>
    <ds:schemaRef ds:uri="50acc271-0769-44fa-a07c-5c2dfce6e462"/>
    <ds:schemaRef ds:uri="http://schemas.microsoft.com/office/2006/documentManagement/types"/>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CFCB6BE2-EEC6-461A-9B8F-7F78203C8C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39</vt:i4>
      </vt:variant>
      <vt:variant>
        <vt:lpstr>Named Ranges</vt:lpstr>
      </vt:variant>
      <vt:variant>
        <vt:i4>3</vt:i4>
      </vt:variant>
    </vt:vector>
  </HeadingPairs>
  <TitlesOfParts>
    <vt:vector size="42" baseType="lpstr">
      <vt:lpstr> </vt:lpstr>
      <vt:lpstr>Disclaimer</vt:lpstr>
      <vt:lpstr>Notes</vt:lpstr>
      <vt:lpstr>Occupancy_2024</vt:lpstr>
      <vt:lpstr>Traffic&gt;</vt:lpstr>
      <vt:lpstr>May-24</vt:lpstr>
      <vt:lpstr>Apr-24</vt:lpstr>
      <vt:lpstr>Mar-24</vt:lpstr>
      <vt:lpstr>Feb-24</vt:lpstr>
      <vt:lpstr>Jan-24</vt:lpstr>
      <vt:lpstr>Dec-23</vt:lpstr>
      <vt:lpstr>Nov-23</vt:lpstr>
      <vt:lpstr>Oct-23</vt:lpstr>
      <vt:lpstr>Sep-23</vt:lpstr>
      <vt:lpstr>Aug-23</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2024-06-25T09:27:22Z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