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G:\Holding\Investor Relations\GPH Yolcu Istatistikleri\"/>
    </mc:Choice>
  </mc:AlternateContent>
  <xr:revisionPtr revIDLastSave="0" documentId="13_ncr:1_{AE170F6D-0099-41DC-832E-C62EBA5B0615}" xr6:coauthVersionLast="36" xr6:coauthVersionMax="47" xr10:uidLastSave="{00000000-0000-0000-0000-000000000000}"/>
  <bookViews>
    <workbookView xWindow="0" yWindow="0" windowWidth="23040" windowHeight="9072" tabRatio="893" activeTab="5" xr2:uid="{00000000-000D-0000-FFFF-FFFF00000000}"/>
  </bookViews>
  <sheets>
    <sheet name=" " sheetId="3" r:id="rId1"/>
    <sheet name="Disclaimer" sheetId="13" r:id="rId2"/>
    <sheet name="Notes" sheetId="11" r:id="rId3"/>
    <sheet name="Occupancy_2024" sheetId="24" r:id="rId4"/>
    <sheet name="Traffic&gt;" sheetId="25" r:id="rId5"/>
    <sheet name="Nov-24" sheetId="55" r:id="rId6"/>
    <sheet name="Oct-24" sheetId="54" r:id="rId7"/>
    <sheet name="Sep-24" sheetId="53" r:id="rId8"/>
    <sheet name="Aug-24" sheetId="52" r:id="rId9"/>
    <sheet name="July-24" sheetId="51" r:id="rId10"/>
    <sheet name="June-24" sheetId="50" r:id="rId11"/>
    <sheet name="May-24" sheetId="49" r:id="rId12"/>
    <sheet name="Apr-24" sheetId="48" r:id="rId13"/>
    <sheet name="Mar-24" sheetId="47" r:id="rId14"/>
    <sheet name="Feb-24" sheetId="46" r:id="rId15"/>
    <sheet name="Jan-24" sheetId="45" r:id="rId16"/>
    <sheet name="Dec-23" sheetId="44" r:id="rId17"/>
    <sheet name="Nov-23" sheetId="43" r:id="rId18"/>
    <sheet name="Oct-23" sheetId="41" r:id="rId19"/>
    <sheet name="Sep-23" sheetId="40" r:id="rId20"/>
    <sheet name="Aug-23" sheetId="38" r:id="rId21"/>
    <sheet name="July-23" sheetId="37" r:id="rId22"/>
    <sheet name="June-23" sheetId="36" r:id="rId23"/>
    <sheet name="May-23" sheetId="35" r:id="rId24"/>
    <sheet name="Apr-23" sheetId="34" r:id="rId25"/>
    <sheet name="Mar-23" sheetId="33" r:id="rId26"/>
    <sheet name="Mar-23_old structure" sheetId="32" r:id="rId27"/>
    <sheet name="Feb-23" sheetId="31" r:id="rId28"/>
    <sheet name="Jan-23" sheetId="30" r:id="rId29"/>
    <sheet name="Dec-22" sheetId="29" r:id="rId30"/>
    <sheet name="Nov-22" sheetId="28" r:id="rId31"/>
    <sheet name="Oct-22" sheetId="27" r:id="rId32"/>
    <sheet name="Sep-22" sheetId="26" r:id="rId33"/>
    <sheet name="Aug-22" sheetId="22" r:id="rId34"/>
    <sheet name="Jul-22" sheetId="21" r:id="rId35"/>
    <sheet name="Jun-22" sheetId="20" r:id="rId36"/>
    <sheet name="May-22" sheetId="19" r:id="rId37"/>
    <sheet name="Apr-22" sheetId="18" r:id="rId38"/>
    <sheet name="Mar-22" sheetId="17" r:id="rId39"/>
    <sheet name="Feb-22" sheetId="16" r:id="rId40"/>
    <sheet name="Jan-22" sheetId="15" r:id="rId41"/>
    <sheet name="Dec-21" sheetId="14" r:id="rId42"/>
    <sheet name="Nov-21" sheetId="10" r:id="rId43"/>
    <sheet name="Oct-21" sheetId="9" r:id="rId44"/>
    <sheet name="Sept-21" sheetId="1" r:id="rId45"/>
  </sheets>
  <externalReferences>
    <externalReference r:id="rId46"/>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_xlnm.Print_Area" localSheetId="1">Disclaimer!$A$1:$CA$35</definedName>
    <definedName name="_xlnm.Print_Area" localSheetId="2">Notes!$A$1:$CA$40</definedName>
    <definedName name="_xlnm.Print_Area" localSheetId="4">'Traffic&gt;'!$A$1:$CA$35</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37" hidden="1">'Apr-22'!$X:$XFD</definedName>
    <definedName name="Z_5F6D01E3_9E6F_4D7F_980F_63899AF95899_.wvu.Cols" localSheetId="33" hidden="1">'Aug-22'!$X:$XFD</definedName>
    <definedName name="Z_5F6D01E3_9E6F_4D7F_980F_63899AF95899_.wvu.Cols" localSheetId="41" hidden="1">'Dec-21'!$S:$XFD</definedName>
    <definedName name="Z_5F6D01E3_9E6F_4D7F_980F_63899AF95899_.wvu.Cols" localSheetId="29" hidden="1">'Dec-22'!$X:$XFD</definedName>
    <definedName name="Z_5F6D01E3_9E6F_4D7F_980F_63899AF95899_.wvu.Cols" localSheetId="1" hidden="1">Disclaimer!$X:$XFD</definedName>
    <definedName name="Z_5F6D01E3_9E6F_4D7F_980F_63899AF95899_.wvu.Cols" localSheetId="39" hidden="1">'Feb-22'!$X:$XFD</definedName>
    <definedName name="Z_5F6D01E3_9E6F_4D7F_980F_63899AF95899_.wvu.Cols" localSheetId="40" hidden="1">'Jan-22'!$X:$XFD</definedName>
    <definedName name="Z_5F6D01E3_9E6F_4D7F_980F_63899AF95899_.wvu.Cols" localSheetId="28" hidden="1">'Jan-23'!$AC:$XFD</definedName>
    <definedName name="Z_5F6D01E3_9E6F_4D7F_980F_63899AF95899_.wvu.Cols" localSheetId="34" hidden="1">'Jul-22'!$X:$XFD</definedName>
    <definedName name="Z_5F6D01E3_9E6F_4D7F_980F_63899AF95899_.wvu.Cols" localSheetId="35" hidden="1">'Jun-22'!$X:$XFD</definedName>
    <definedName name="Z_5F6D01E3_9E6F_4D7F_980F_63899AF95899_.wvu.Cols" localSheetId="38" hidden="1">'Mar-22'!$X:$XFD</definedName>
    <definedName name="Z_5F6D01E3_9E6F_4D7F_980F_63899AF95899_.wvu.Cols" localSheetId="36" hidden="1">'May-22'!$X:$XFD</definedName>
    <definedName name="Z_5F6D01E3_9E6F_4D7F_980F_63899AF95899_.wvu.Cols" localSheetId="2" hidden="1">Notes!$S:$XFD</definedName>
    <definedName name="Z_5F6D01E3_9E6F_4D7F_980F_63899AF95899_.wvu.Cols" localSheetId="42" hidden="1">'Nov-21'!$S:$XFD</definedName>
    <definedName name="Z_5F6D01E3_9E6F_4D7F_980F_63899AF95899_.wvu.Cols" localSheetId="30" hidden="1">'Nov-22'!$X:$XFD</definedName>
    <definedName name="Z_5F6D01E3_9E6F_4D7F_980F_63899AF95899_.wvu.Cols" localSheetId="3" hidden="1">Occupancy_2024!$AL:$XFD</definedName>
    <definedName name="Z_5F6D01E3_9E6F_4D7F_980F_63899AF95899_.wvu.Cols" localSheetId="43" hidden="1">'Oct-21'!$S:$XFD</definedName>
    <definedName name="Z_5F6D01E3_9E6F_4D7F_980F_63899AF95899_.wvu.Cols" localSheetId="31" hidden="1">'Oct-22'!$X:$XFD</definedName>
    <definedName name="Z_5F6D01E3_9E6F_4D7F_980F_63899AF95899_.wvu.Cols" localSheetId="32" hidden="1">'Sep-22'!$X:$XFD</definedName>
    <definedName name="Z_5F6D01E3_9E6F_4D7F_980F_63899AF95899_.wvu.Cols" localSheetId="44"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37" hidden="1">'Apr-22'!$49:$1048576,'Apr-22'!$30:$48</definedName>
    <definedName name="Z_5F6D01E3_9E6F_4D7F_980F_63899AF95899_.wvu.Rows" localSheetId="41" hidden="1">'Dec-21'!$49:$1048576,'Dec-21'!$30:$48</definedName>
    <definedName name="Z_5F6D01E3_9E6F_4D7F_980F_63899AF95899_.wvu.Rows" localSheetId="1" hidden="1">Disclaimer!$45:$1048576,Disclaimer!$30:$44</definedName>
    <definedName name="Z_5F6D01E3_9E6F_4D7F_980F_63899AF95899_.wvu.Rows" localSheetId="39" hidden="1">'Feb-22'!$49:$1048576,'Feb-22'!$30:$48</definedName>
    <definedName name="Z_5F6D01E3_9E6F_4D7F_980F_63899AF95899_.wvu.Rows" localSheetId="40" hidden="1">'Jan-22'!$49:$1048576,'Jan-22'!$30:$48</definedName>
    <definedName name="Z_5F6D01E3_9E6F_4D7F_980F_63899AF95899_.wvu.Rows" localSheetId="35" hidden="1">'Jun-22'!$49:$1048576,'Jun-22'!$30:$48</definedName>
    <definedName name="Z_5F6D01E3_9E6F_4D7F_980F_63899AF95899_.wvu.Rows" localSheetId="38" hidden="1">'Mar-22'!$49:$1048576,'Mar-22'!$30:$48</definedName>
    <definedName name="Z_5F6D01E3_9E6F_4D7F_980F_63899AF95899_.wvu.Rows" localSheetId="36" hidden="1">'May-22'!$49:$1048576,'May-22'!$30:$48</definedName>
    <definedName name="Z_5F6D01E3_9E6F_4D7F_980F_63899AF95899_.wvu.Rows" localSheetId="2" hidden="1">Notes!$50:$1048576,Notes!$32:$49</definedName>
    <definedName name="Z_5F6D01E3_9E6F_4D7F_980F_63899AF95899_.wvu.Rows" localSheetId="42" hidden="1">'Nov-21'!$49:$1048576,'Nov-21'!$30:$48</definedName>
    <definedName name="Z_5F6D01E3_9E6F_4D7F_980F_63899AF95899_.wvu.Rows" localSheetId="43" hidden="1">'Oct-21'!$49:$1048576,'Oct-21'!$30:$48</definedName>
    <definedName name="Z_5F6D01E3_9E6F_4D7F_980F_63899AF95899_.wvu.Rows" localSheetId="44" hidden="1">'Sept-21'!$49:$1048576,'Sept-21'!$30:$48</definedName>
    <definedName name="Z_5F6D01E3_9E6F_4D7F_980F_63899AF95899_.wvu.Rows" localSheetId="4" hidden="1">'Traffic&gt;'!$45:$1048576,'Traffic&gt;'!$27:$44</definedName>
  </definedNames>
  <calcPr calcId="191029" iterate="1"/>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0" i="55" l="1"/>
  <c r="U50" i="55"/>
  <c r="T50" i="55"/>
  <c r="S50" i="55"/>
  <c r="R50" i="55"/>
  <c r="V49" i="55"/>
  <c r="U49" i="55"/>
  <c r="T49" i="55"/>
  <c r="S49" i="55"/>
  <c r="R49" i="55"/>
  <c r="V47" i="55"/>
  <c r="U47" i="55"/>
  <c r="T47" i="55"/>
  <c r="S47" i="55"/>
  <c r="R47" i="55"/>
  <c r="V46" i="55"/>
  <c r="U46" i="55"/>
  <c r="T46" i="55"/>
  <c r="S46" i="55"/>
  <c r="R46" i="55"/>
  <c r="Q46" i="55"/>
  <c r="V44" i="55"/>
  <c r="U44" i="55"/>
  <c r="T44" i="55"/>
  <c r="S44" i="55"/>
  <c r="R44" i="55"/>
  <c r="V43" i="55"/>
  <c r="U43" i="55"/>
  <c r="T43" i="55"/>
  <c r="S43" i="55"/>
  <c r="R43" i="55"/>
  <c r="V41" i="55"/>
  <c r="U41" i="55"/>
  <c r="T41" i="55"/>
  <c r="S41" i="55"/>
  <c r="R41" i="55"/>
  <c r="Q41" i="55"/>
  <c r="V40" i="55"/>
  <c r="U40" i="55"/>
  <c r="T40" i="55"/>
  <c r="S40" i="55"/>
  <c r="R40" i="55"/>
  <c r="Q40" i="55"/>
  <c r="V38" i="55"/>
  <c r="U38" i="55"/>
  <c r="T38" i="55"/>
  <c r="S38" i="55"/>
  <c r="R38" i="55"/>
  <c r="Q38" i="55"/>
  <c r="V37" i="55"/>
  <c r="U37" i="55"/>
  <c r="T37" i="55"/>
  <c r="S37" i="55"/>
  <c r="R37" i="55"/>
  <c r="Q26" i="55"/>
  <c r="Q25" i="55"/>
  <c r="Q22" i="55"/>
  <c r="Q20" i="55"/>
  <c r="Q19" i="55"/>
  <c r="Q17" i="55"/>
  <c r="Q16" i="55"/>
  <c r="Q14" i="55"/>
  <c r="Q13" i="55"/>
  <c r="AF52" i="55"/>
  <c r="AE52" i="55"/>
  <c r="AD52" i="55"/>
  <c r="AC52" i="55"/>
  <c r="AF51" i="55"/>
  <c r="AE51" i="55"/>
  <c r="AD51" i="55"/>
  <c r="AC51" i="55"/>
  <c r="K50" i="55"/>
  <c r="J50" i="55"/>
  <c r="I50" i="55"/>
  <c r="H50" i="55"/>
  <c r="G50" i="55"/>
  <c r="F50" i="55"/>
  <c r="O50" i="55" s="1"/>
  <c r="K49" i="55"/>
  <c r="J49" i="55"/>
  <c r="I49" i="55"/>
  <c r="H49" i="55"/>
  <c r="G49" i="55"/>
  <c r="F49" i="55"/>
  <c r="Q49" i="55" s="1"/>
  <c r="K47" i="55"/>
  <c r="J47" i="55"/>
  <c r="I47" i="55"/>
  <c r="H47" i="55"/>
  <c r="G47" i="55"/>
  <c r="K46" i="55"/>
  <c r="J46" i="55"/>
  <c r="I46" i="55"/>
  <c r="H46" i="55"/>
  <c r="G46" i="55"/>
  <c r="F46" i="55"/>
  <c r="K44" i="55"/>
  <c r="J44" i="55"/>
  <c r="I44" i="55"/>
  <c r="H44" i="55"/>
  <c r="G44" i="55"/>
  <c r="F44" i="55"/>
  <c r="Q44" i="55" s="1"/>
  <c r="K43" i="55"/>
  <c r="J43" i="55"/>
  <c r="I43" i="55"/>
  <c r="H43" i="55"/>
  <c r="G43" i="55"/>
  <c r="F43" i="55"/>
  <c r="Q43" i="55" s="1"/>
  <c r="K41" i="55"/>
  <c r="J41" i="55"/>
  <c r="I41" i="55"/>
  <c r="H41" i="55"/>
  <c r="G41" i="55"/>
  <c r="F41" i="55"/>
  <c r="K40" i="55"/>
  <c r="J40" i="55"/>
  <c r="I40" i="55"/>
  <c r="H40" i="55"/>
  <c r="G40" i="55"/>
  <c r="F40" i="55"/>
  <c r="K38" i="55"/>
  <c r="J38" i="55"/>
  <c r="I38" i="55"/>
  <c r="H38" i="55"/>
  <c r="G38" i="55"/>
  <c r="F38" i="55"/>
  <c r="O38" i="55" s="1"/>
  <c r="K37" i="55"/>
  <c r="J37" i="55"/>
  <c r="I37" i="55"/>
  <c r="H37" i="55"/>
  <c r="G37" i="55"/>
  <c r="F37" i="55"/>
  <c r="M37" i="55" s="1"/>
  <c r="AF28" i="55"/>
  <c r="AE28" i="55"/>
  <c r="AD28" i="55"/>
  <c r="AC28" i="55"/>
  <c r="AB28" i="55"/>
  <c r="K28" i="55"/>
  <c r="J28" i="55"/>
  <c r="I28" i="55"/>
  <c r="H28" i="55"/>
  <c r="G28" i="55"/>
  <c r="AF27" i="55"/>
  <c r="AE27" i="55"/>
  <c r="AD27" i="55"/>
  <c r="AC27" i="55"/>
  <c r="AB27" i="55"/>
  <c r="K27" i="55"/>
  <c r="J27" i="55"/>
  <c r="I27" i="55"/>
  <c r="H27" i="55"/>
  <c r="G27" i="55"/>
  <c r="F27" i="55"/>
  <c r="N27" i="55" s="1"/>
  <c r="P26" i="55"/>
  <c r="O26" i="55"/>
  <c r="N26" i="55"/>
  <c r="M26" i="55"/>
  <c r="L26" i="55"/>
  <c r="P25" i="55"/>
  <c r="O25" i="55"/>
  <c r="N25" i="55"/>
  <c r="M25" i="55"/>
  <c r="L25" i="55"/>
  <c r="P22" i="55"/>
  <c r="O22" i="55"/>
  <c r="N22" i="55"/>
  <c r="M22" i="55"/>
  <c r="L22" i="55"/>
  <c r="P20" i="55"/>
  <c r="O20" i="55"/>
  <c r="N20" i="55"/>
  <c r="M20" i="55"/>
  <c r="L20" i="55"/>
  <c r="P19" i="55"/>
  <c r="O19" i="55"/>
  <c r="N19" i="55"/>
  <c r="M19" i="55"/>
  <c r="L19" i="55"/>
  <c r="P17" i="55"/>
  <c r="O17" i="55"/>
  <c r="N17" i="55"/>
  <c r="M17" i="55"/>
  <c r="L17" i="55"/>
  <c r="P16" i="55"/>
  <c r="O16" i="55"/>
  <c r="N16" i="55"/>
  <c r="M16" i="55"/>
  <c r="L16" i="55"/>
  <c r="P14" i="55"/>
  <c r="O14" i="55"/>
  <c r="N14" i="55"/>
  <c r="M14" i="55"/>
  <c r="L14" i="55"/>
  <c r="P13" i="55"/>
  <c r="O13" i="55"/>
  <c r="N13" i="55"/>
  <c r="M13" i="55"/>
  <c r="L13" i="55"/>
  <c r="Q9" i="55"/>
  <c r="F9" i="55"/>
  <c r="F33" i="55" s="1"/>
  <c r="Q50" i="55" l="1"/>
  <c r="M27" i="55"/>
  <c r="Q37" i="55"/>
  <c r="P27" i="55"/>
  <c r="O27" i="55"/>
  <c r="AA44" i="55"/>
  <c r="X50" i="55"/>
  <c r="H51" i="55"/>
  <c r="G52" i="55"/>
  <c r="M49" i="55"/>
  <c r="O44" i="55"/>
  <c r="K52" i="55"/>
  <c r="M43" i="55"/>
  <c r="Z38" i="55"/>
  <c r="X44" i="55"/>
  <c r="AA50" i="55"/>
  <c r="Y46" i="55"/>
  <c r="V52" i="55"/>
  <c r="Y40" i="55"/>
  <c r="G51" i="55"/>
  <c r="N40" i="55"/>
  <c r="W41" i="55"/>
  <c r="I51" i="55"/>
  <c r="T52" i="55"/>
  <c r="N46" i="55"/>
  <c r="K51" i="55"/>
  <c r="AA47" i="55"/>
  <c r="AA41" i="55"/>
  <c r="T51" i="55"/>
  <c r="W40" i="55"/>
  <c r="W46" i="55"/>
  <c r="L41" i="55"/>
  <c r="L27" i="55"/>
  <c r="M40" i="55"/>
  <c r="M46" i="55"/>
  <c r="O40" i="55"/>
  <c r="O46" i="55"/>
  <c r="P38" i="55"/>
  <c r="P44" i="55"/>
  <c r="P50" i="55"/>
  <c r="L40" i="55"/>
  <c r="L46" i="55"/>
  <c r="P40" i="55"/>
  <c r="P46" i="55"/>
  <c r="X38" i="55"/>
  <c r="S52" i="55"/>
  <c r="Z47" i="55"/>
  <c r="U52" i="55"/>
  <c r="V51" i="55"/>
  <c r="AA43" i="55"/>
  <c r="Z43" i="55"/>
  <c r="Y43" i="55"/>
  <c r="X43" i="55"/>
  <c r="AA49" i="55"/>
  <c r="Z49" i="55"/>
  <c r="Y49" i="55"/>
  <c r="X49" i="55"/>
  <c r="N43" i="55"/>
  <c r="N49" i="55"/>
  <c r="J51" i="55"/>
  <c r="H52" i="55"/>
  <c r="O37" i="55"/>
  <c r="X40" i="55"/>
  <c r="AA40" i="55"/>
  <c r="M41" i="55"/>
  <c r="O43" i="55"/>
  <c r="W44" i="55"/>
  <c r="Y44" i="55"/>
  <c r="X46" i="55"/>
  <c r="AA46" i="55"/>
  <c r="O49" i="55"/>
  <c r="W50" i="55"/>
  <c r="Y50" i="55"/>
  <c r="I52" i="55"/>
  <c r="P37" i="55"/>
  <c r="N41" i="55"/>
  <c r="P43" i="55"/>
  <c r="Z44" i="55"/>
  <c r="P49" i="55"/>
  <c r="Z50" i="55"/>
  <c r="J52" i="55"/>
  <c r="O41" i="55"/>
  <c r="W43" i="55"/>
  <c r="W49" i="55"/>
  <c r="Q27" i="55"/>
  <c r="L38" i="55"/>
  <c r="P41" i="55"/>
  <c r="X41" i="55"/>
  <c r="L44" i="55"/>
  <c r="X47" i="55"/>
  <c r="L50" i="55"/>
  <c r="F51" i="55"/>
  <c r="M38" i="55"/>
  <c r="Y41" i="55"/>
  <c r="M44" i="55"/>
  <c r="Y47" i="55"/>
  <c r="M50" i="55"/>
  <c r="N37" i="55"/>
  <c r="Z46" i="55"/>
  <c r="L37" i="55"/>
  <c r="N38" i="55"/>
  <c r="Z41" i="55"/>
  <c r="L43" i="55"/>
  <c r="N44" i="55"/>
  <c r="L49" i="55"/>
  <c r="N50" i="55"/>
  <c r="Y38" i="55" l="1"/>
  <c r="R52" i="55"/>
  <c r="AA52" i="55" s="1"/>
  <c r="U51" i="55"/>
  <c r="AA38" i="55"/>
  <c r="Z40" i="55"/>
  <c r="W38" i="55"/>
  <c r="S51" i="55"/>
  <c r="Q51" i="55"/>
  <c r="W37" i="55"/>
  <c r="P51" i="55"/>
  <c r="O51" i="55"/>
  <c r="N51" i="55"/>
  <c r="M51" i="55"/>
  <c r="L51" i="55"/>
  <c r="AA37" i="55"/>
  <c r="Z37" i="55"/>
  <c r="Y37" i="55"/>
  <c r="X37" i="55"/>
  <c r="R51" i="55"/>
  <c r="X52" i="55" l="1"/>
  <c r="Z52" i="55"/>
  <c r="Y52" i="55"/>
  <c r="W51" i="55"/>
  <c r="Y51" i="55"/>
  <c r="X51" i="55"/>
  <c r="AA51" i="55"/>
  <c r="Z51" i="55"/>
  <c r="Q13" i="54" l="1"/>
  <c r="V50" i="54"/>
  <c r="U50" i="54"/>
  <c r="T50" i="54"/>
  <c r="S50" i="54"/>
  <c r="R50" i="54"/>
  <c r="V49" i="54"/>
  <c r="U49" i="54"/>
  <c r="T49" i="54"/>
  <c r="S49" i="54"/>
  <c r="R49" i="54"/>
  <c r="V47" i="54"/>
  <c r="U47" i="54"/>
  <c r="T47" i="54"/>
  <c r="S47" i="54"/>
  <c r="R47" i="54"/>
  <c r="V46" i="54"/>
  <c r="U46" i="54"/>
  <c r="T46" i="54"/>
  <c r="S46" i="54"/>
  <c r="R46" i="54"/>
  <c r="V44" i="54"/>
  <c r="U44" i="54"/>
  <c r="T44" i="54"/>
  <c r="S44" i="54"/>
  <c r="R44" i="54"/>
  <c r="V43" i="54"/>
  <c r="U43" i="54"/>
  <c r="T43" i="54"/>
  <c r="S43" i="54"/>
  <c r="R43" i="54"/>
  <c r="V41" i="54"/>
  <c r="U41" i="54"/>
  <c r="T41" i="54"/>
  <c r="S41" i="54"/>
  <c r="R41" i="54"/>
  <c r="V40" i="54"/>
  <c r="U40" i="54"/>
  <c r="T40" i="54"/>
  <c r="S40" i="54"/>
  <c r="R40" i="54"/>
  <c r="V38" i="54"/>
  <c r="U38" i="54"/>
  <c r="T38" i="54"/>
  <c r="S38" i="54"/>
  <c r="R38" i="54"/>
  <c r="V37" i="54"/>
  <c r="U37" i="54"/>
  <c r="T37" i="54"/>
  <c r="S37" i="54"/>
  <c r="R37" i="54"/>
  <c r="Q26" i="54"/>
  <c r="Q25" i="54"/>
  <c r="Q20" i="54"/>
  <c r="Q19" i="54"/>
  <c r="Q17" i="54"/>
  <c r="Q16" i="54"/>
  <c r="Q14" i="54"/>
  <c r="AF52" i="54" l="1"/>
  <c r="AE52" i="54"/>
  <c r="AD52" i="54"/>
  <c r="AC52" i="54"/>
  <c r="AF51" i="54"/>
  <c r="AE51" i="54"/>
  <c r="AD51" i="54"/>
  <c r="AC51" i="54"/>
  <c r="K50" i="54"/>
  <c r="J50" i="54"/>
  <c r="I50" i="54"/>
  <c r="H50" i="54"/>
  <c r="G50" i="54"/>
  <c r="F50" i="54"/>
  <c r="Q50" i="54" s="1"/>
  <c r="K49" i="54"/>
  <c r="J49" i="54"/>
  <c r="I49" i="54"/>
  <c r="H49" i="54"/>
  <c r="G49" i="54"/>
  <c r="F49" i="54"/>
  <c r="Q49" i="54" s="1"/>
  <c r="K47" i="54"/>
  <c r="J47" i="54"/>
  <c r="I47" i="54"/>
  <c r="H47" i="54"/>
  <c r="G47" i="54"/>
  <c r="K46" i="54"/>
  <c r="J46" i="54"/>
  <c r="I46" i="54"/>
  <c r="H46" i="54"/>
  <c r="G46" i="54"/>
  <c r="K44" i="54"/>
  <c r="J44" i="54"/>
  <c r="I44" i="54"/>
  <c r="H44" i="54"/>
  <c r="G44" i="54"/>
  <c r="F44" i="54"/>
  <c r="Q44" i="54" s="1"/>
  <c r="K43" i="54"/>
  <c r="J43" i="54"/>
  <c r="I43" i="54"/>
  <c r="H43" i="54"/>
  <c r="G43" i="54"/>
  <c r="F43" i="54"/>
  <c r="Q43" i="54" s="1"/>
  <c r="K41" i="54"/>
  <c r="P41" i="54" s="1"/>
  <c r="J41" i="54"/>
  <c r="I41" i="54"/>
  <c r="H41" i="54"/>
  <c r="G41" i="54"/>
  <c r="F41" i="54"/>
  <c r="Q41" i="54" s="1"/>
  <c r="K40" i="54"/>
  <c r="J40" i="54"/>
  <c r="I40" i="54"/>
  <c r="H40" i="54"/>
  <c r="G40" i="54"/>
  <c r="F40" i="54"/>
  <c r="Q40" i="54" s="1"/>
  <c r="K38" i="54"/>
  <c r="J38" i="54"/>
  <c r="I38" i="54"/>
  <c r="H38" i="54"/>
  <c r="G38" i="54"/>
  <c r="F38" i="54"/>
  <c r="Q38" i="54" s="1"/>
  <c r="K37" i="54"/>
  <c r="J37" i="54"/>
  <c r="I37" i="54"/>
  <c r="H37" i="54"/>
  <c r="G37" i="54"/>
  <c r="F37" i="54"/>
  <c r="AF28" i="54"/>
  <c r="AE28" i="54"/>
  <c r="AD28" i="54"/>
  <c r="AC28" i="54"/>
  <c r="AB28" i="54"/>
  <c r="K28" i="54"/>
  <c r="J28" i="54"/>
  <c r="I28" i="54"/>
  <c r="H28" i="54"/>
  <c r="G28" i="54"/>
  <c r="AF27" i="54"/>
  <c r="AE27" i="54"/>
  <c r="AD27" i="54"/>
  <c r="AC27" i="54"/>
  <c r="AB27" i="54"/>
  <c r="K27" i="54"/>
  <c r="J27" i="54"/>
  <c r="I27" i="54"/>
  <c r="H27" i="54"/>
  <c r="G27" i="54"/>
  <c r="P26" i="54"/>
  <c r="O26" i="54"/>
  <c r="N26" i="54"/>
  <c r="M26" i="54"/>
  <c r="L26" i="54"/>
  <c r="P25" i="54"/>
  <c r="O25" i="54"/>
  <c r="N25" i="54"/>
  <c r="M25" i="54"/>
  <c r="L25" i="54"/>
  <c r="P20" i="54"/>
  <c r="O20" i="54"/>
  <c r="N20" i="54"/>
  <c r="M20" i="54"/>
  <c r="L20" i="54"/>
  <c r="P19" i="54"/>
  <c r="O19" i="54"/>
  <c r="N19" i="54"/>
  <c r="M19" i="54"/>
  <c r="L19" i="54"/>
  <c r="P17" i="54"/>
  <c r="O17" i="54"/>
  <c r="N17" i="54"/>
  <c r="M17" i="54"/>
  <c r="L17" i="54"/>
  <c r="P16" i="54"/>
  <c r="O16" i="54"/>
  <c r="N16" i="54"/>
  <c r="M16" i="54"/>
  <c r="L16" i="54"/>
  <c r="P14" i="54"/>
  <c r="O14" i="54"/>
  <c r="N14" i="54"/>
  <c r="M14" i="54"/>
  <c r="L14" i="54"/>
  <c r="P13" i="54"/>
  <c r="O13" i="54"/>
  <c r="N13" i="54"/>
  <c r="M13" i="54"/>
  <c r="L13" i="54"/>
  <c r="Q9" i="54"/>
  <c r="F9" i="54"/>
  <c r="F33" i="54" s="1"/>
  <c r="K50" i="53"/>
  <c r="J50" i="53"/>
  <c r="K49" i="53"/>
  <c r="H49" i="53"/>
  <c r="J47" i="53"/>
  <c r="I46" i="53"/>
  <c r="K44" i="53"/>
  <c r="J44" i="53"/>
  <c r="H44" i="53"/>
  <c r="G44" i="53"/>
  <c r="J43" i="53"/>
  <c r="G43" i="53"/>
  <c r="K41" i="53"/>
  <c r="J41" i="53"/>
  <c r="G41" i="53"/>
  <c r="K40" i="53"/>
  <c r="J40" i="53"/>
  <c r="G40" i="53"/>
  <c r="G38" i="53"/>
  <c r="K37" i="53"/>
  <c r="J37" i="53"/>
  <c r="G37" i="53"/>
  <c r="K47" i="53"/>
  <c r="K46" i="53"/>
  <c r="K43" i="53"/>
  <c r="K38" i="53"/>
  <c r="J49" i="53"/>
  <c r="J46" i="53"/>
  <c r="J38" i="53"/>
  <c r="I50" i="53"/>
  <c r="I49" i="53"/>
  <c r="I47" i="53"/>
  <c r="I44" i="53"/>
  <c r="I43" i="53"/>
  <c r="I41" i="53"/>
  <c r="I40" i="53"/>
  <c r="I38" i="53"/>
  <c r="I37" i="53"/>
  <c r="H50" i="53"/>
  <c r="H47" i="53"/>
  <c r="H46" i="53"/>
  <c r="H43" i="53"/>
  <c r="H41" i="53"/>
  <c r="H40" i="53"/>
  <c r="H38" i="53"/>
  <c r="H37" i="53"/>
  <c r="G50" i="53"/>
  <c r="G49" i="53"/>
  <c r="G47" i="53"/>
  <c r="G46" i="53"/>
  <c r="AJ3" i="24"/>
  <c r="P49" i="54" l="1"/>
  <c r="L43" i="54"/>
  <c r="Q37" i="54"/>
  <c r="Z49" i="54"/>
  <c r="M50" i="54"/>
  <c r="X49" i="54"/>
  <c r="W49" i="54"/>
  <c r="Y47" i="54"/>
  <c r="I52" i="54"/>
  <c r="G51" i="54"/>
  <c r="W43" i="54"/>
  <c r="K52" i="54"/>
  <c r="M44" i="54"/>
  <c r="U52" i="54"/>
  <c r="P40" i="54"/>
  <c r="W40" i="54"/>
  <c r="J51" i="54"/>
  <c r="O40" i="54"/>
  <c r="K51" i="54"/>
  <c r="W41" i="54"/>
  <c r="H51" i="54"/>
  <c r="U51" i="54"/>
  <c r="Y38" i="54"/>
  <c r="AA38" i="54"/>
  <c r="M38" i="54"/>
  <c r="L49" i="54"/>
  <c r="M49" i="54"/>
  <c r="M43" i="54"/>
  <c r="P43" i="54"/>
  <c r="P37" i="54"/>
  <c r="L37" i="54"/>
  <c r="M37" i="54"/>
  <c r="T51" i="54"/>
  <c r="AA44" i="54"/>
  <c r="Z44" i="54"/>
  <c r="Y44" i="54"/>
  <c r="X44" i="54"/>
  <c r="X46" i="54"/>
  <c r="AA46" i="54"/>
  <c r="Y46" i="54"/>
  <c r="Z46" i="54"/>
  <c r="Y41" i="54"/>
  <c r="R52" i="54"/>
  <c r="Z38" i="54"/>
  <c r="X38" i="54"/>
  <c r="Y40" i="54"/>
  <c r="AA40" i="54"/>
  <c r="Z40" i="54"/>
  <c r="AA50" i="54"/>
  <c r="Z50" i="54"/>
  <c r="Y50" i="54"/>
  <c r="X50" i="54"/>
  <c r="S52" i="54"/>
  <c r="AA43" i="54"/>
  <c r="N38" i="54"/>
  <c r="O38" i="54"/>
  <c r="N37" i="54"/>
  <c r="V51" i="54"/>
  <c r="P38" i="54"/>
  <c r="L41" i="54"/>
  <c r="N43" i="54"/>
  <c r="P44" i="54"/>
  <c r="N49" i="54"/>
  <c r="AA49" i="54"/>
  <c r="P50" i="54"/>
  <c r="R51" i="54"/>
  <c r="H52" i="54"/>
  <c r="O44" i="54"/>
  <c r="O37" i="54"/>
  <c r="S51" i="54"/>
  <c r="M41" i="54"/>
  <c r="O43" i="54"/>
  <c r="W44" i="54"/>
  <c r="O49" i="54"/>
  <c r="W50" i="54"/>
  <c r="O50" i="54"/>
  <c r="I51" i="54"/>
  <c r="G52" i="54"/>
  <c r="X37" i="54"/>
  <c r="L40" i="54"/>
  <c r="N41" i="54"/>
  <c r="X43" i="54"/>
  <c r="AA47" i="54"/>
  <c r="J52" i="54"/>
  <c r="Y37" i="54"/>
  <c r="M40" i="54"/>
  <c r="O41" i="54"/>
  <c r="Y43" i="54"/>
  <c r="Y49" i="54"/>
  <c r="Z37" i="54"/>
  <c r="L38" i="54"/>
  <c r="N40" i="54"/>
  <c r="X41" i="54"/>
  <c r="Z43" i="54"/>
  <c r="L44" i="54"/>
  <c r="X47" i="54"/>
  <c r="L50" i="54"/>
  <c r="Z41" i="54"/>
  <c r="N44" i="54"/>
  <c r="Z47" i="54"/>
  <c r="N50" i="54"/>
  <c r="V50" i="53"/>
  <c r="U50" i="53"/>
  <c r="T50" i="53"/>
  <c r="S50" i="53"/>
  <c r="R50" i="53"/>
  <c r="V49" i="53"/>
  <c r="U49" i="53"/>
  <c r="T49" i="53"/>
  <c r="S49" i="53"/>
  <c r="R49" i="53"/>
  <c r="V47" i="53"/>
  <c r="U47" i="53"/>
  <c r="T47" i="53"/>
  <c r="S47" i="53"/>
  <c r="R47" i="53"/>
  <c r="V46" i="53"/>
  <c r="U46" i="53"/>
  <c r="T46" i="53"/>
  <c r="S46" i="53"/>
  <c r="R46" i="53"/>
  <c r="AA46" i="53" s="1"/>
  <c r="V44" i="53"/>
  <c r="U44" i="53"/>
  <c r="T44" i="53"/>
  <c r="S44" i="53"/>
  <c r="R44" i="53"/>
  <c r="V43" i="53"/>
  <c r="U43" i="53"/>
  <c r="T43" i="53"/>
  <c r="S43" i="53"/>
  <c r="R43" i="53"/>
  <c r="Y43" i="53" s="1"/>
  <c r="V41" i="53"/>
  <c r="U41" i="53"/>
  <c r="T41" i="53"/>
  <c r="S41" i="53"/>
  <c r="R41" i="53"/>
  <c r="X41" i="53" s="1"/>
  <c r="V40" i="53"/>
  <c r="U40" i="53"/>
  <c r="T40" i="53"/>
  <c r="S40" i="53"/>
  <c r="R40" i="53"/>
  <c r="Z40" i="53" s="1"/>
  <c r="V38" i="53"/>
  <c r="U38" i="53"/>
  <c r="T38" i="53"/>
  <c r="S38" i="53"/>
  <c r="R38" i="53"/>
  <c r="V37" i="53"/>
  <c r="U37" i="53"/>
  <c r="T37" i="53"/>
  <c r="S37" i="53"/>
  <c r="R37" i="53"/>
  <c r="Q26" i="53"/>
  <c r="Q25" i="53"/>
  <c r="Q23" i="53"/>
  <c r="Q22" i="53"/>
  <c r="Q20" i="53"/>
  <c r="Q19" i="53"/>
  <c r="Q17" i="53"/>
  <c r="Q16" i="53"/>
  <c r="Q14" i="53"/>
  <c r="Q13" i="53"/>
  <c r="AF52" i="53"/>
  <c r="AE52" i="53"/>
  <c r="AD52" i="53"/>
  <c r="AC52" i="53"/>
  <c r="K52" i="53"/>
  <c r="J52" i="53"/>
  <c r="I52" i="53"/>
  <c r="H52" i="53"/>
  <c r="G52" i="53"/>
  <c r="AF51" i="53"/>
  <c r="AE51" i="53"/>
  <c r="AD51" i="53"/>
  <c r="AC51" i="53"/>
  <c r="K51" i="53"/>
  <c r="J51" i="53"/>
  <c r="I51" i="53"/>
  <c r="H51" i="53"/>
  <c r="G51" i="53"/>
  <c r="F50" i="53"/>
  <c r="Q50" i="53" s="1"/>
  <c r="F49" i="53"/>
  <c r="L49" i="53" s="1"/>
  <c r="F47" i="53"/>
  <c r="O47" i="53" s="1"/>
  <c r="F46" i="53"/>
  <c r="Q46" i="53" s="1"/>
  <c r="F44" i="53"/>
  <c r="L44" i="53" s="1"/>
  <c r="F43" i="53"/>
  <c r="N43" i="53" s="1"/>
  <c r="F41" i="53"/>
  <c r="Q41" i="53" s="1"/>
  <c r="F40" i="53"/>
  <c r="Q40" i="53" s="1"/>
  <c r="F38" i="53"/>
  <c r="L38" i="53" s="1"/>
  <c r="F37" i="53"/>
  <c r="M37" i="53" s="1"/>
  <c r="AF28" i="53"/>
  <c r="AE28" i="53"/>
  <c r="AD28" i="53"/>
  <c r="AC28" i="53"/>
  <c r="AB28" i="53"/>
  <c r="K28" i="53"/>
  <c r="J28" i="53"/>
  <c r="I28" i="53"/>
  <c r="H28" i="53"/>
  <c r="G28" i="53"/>
  <c r="F28" i="53"/>
  <c r="AF27" i="53"/>
  <c r="AE27" i="53"/>
  <c r="AD27" i="53"/>
  <c r="AC27" i="53"/>
  <c r="AB27" i="53"/>
  <c r="K27" i="53"/>
  <c r="J27" i="53"/>
  <c r="I27" i="53"/>
  <c r="H27" i="53"/>
  <c r="G27" i="53"/>
  <c r="F27" i="53"/>
  <c r="P26" i="53"/>
  <c r="O26" i="53"/>
  <c r="N26" i="53"/>
  <c r="M26" i="53"/>
  <c r="L26" i="53"/>
  <c r="P25" i="53"/>
  <c r="O25" i="53"/>
  <c r="N25" i="53"/>
  <c r="M25" i="53"/>
  <c r="L25" i="53"/>
  <c r="P23" i="53"/>
  <c r="O23" i="53"/>
  <c r="N23" i="53"/>
  <c r="M23" i="53"/>
  <c r="L23" i="53"/>
  <c r="P22" i="53"/>
  <c r="O22" i="53"/>
  <c r="N22" i="53"/>
  <c r="M22" i="53"/>
  <c r="L22" i="53"/>
  <c r="P20" i="53"/>
  <c r="O20" i="53"/>
  <c r="N20" i="53"/>
  <c r="M20" i="53"/>
  <c r="L20" i="53"/>
  <c r="P19" i="53"/>
  <c r="O19" i="53"/>
  <c r="N19" i="53"/>
  <c r="M19" i="53"/>
  <c r="L19" i="53"/>
  <c r="P17" i="53"/>
  <c r="O17" i="53"/>
  <c r="N17" i="53"/>
  <c r="M17" i="53"/>
  <c r="L17" i="53"/>
  <c r="P16" i="53"/>
  <c r="O16" i="53"/>
  <c r="N16" i="53"/>
  <c r="M16" i="53"/>
  <c r="L16" i="53"/>
  <c r="P14" i="53"/>
  <c r="O14" i="53"/>
  <c r="N14" i="53"/>
  <c r="M14" i="53"/>
  <c r="L14" i="53"/>
  <c r="P13" i="53"/>
  <c r="O13" i="53"/>
  <c r="N13" i="53"/>
  <c r="M13" i="53"/>
  <c r="L13" i="53"/>
  <c r="Q9" i="53"/>
  <c r="F9" i="53"/>
  <c r="F33" i="53" s="1"/>
  <c r="Q26" i="47"/>
  <c r="Q25" i="47"/>
  <c r="Q23" i="47"/>
  <c r="Q22" i="47"/>
  <c r="Q20" i="47"/>
  <c r="Q19" i="47"/>
  <c r="Q17" i="47"/>
  <c r="Q16" i="47"/>
  <c r="Q14" i="47"/>
  <c r="Q13" i="47"/>
  <c r="V52" i="54" l="1"/>
  <c r="X40" i="54"/>
  <c r="AA37" i="54"/>
  <c r="T52" i="54"/>
  <c r="Y52" i="54" s="1"/>
  <c r="AA51" i="54"/>
  <c r="Y51" i="54"/>
  <c r="X51" i="54"/>
  <c r="Z51" i="54"/>
  <c r="W37" i="54"/>
  <c r="AA52" i="54"/>
  <c r="Z52" i="54"/>
  <c r="X52" i="54"/>
  <c r="W38" i="54"/>
  <c r="AA41" i="54"/>
  <c r="X47" i="53"/>
  <c r="AA43" i="53"/>
  <c r="X43" i="53"/>
  <c r="AA38" i="53"/>
  <c r="Z50" i="53"/>
  <c r="W46" i="53"/>
  <c r="T52" i="53"/>
  <c r="V51" i="53"/>
  <c r="AA37" i="53"/>
  <c r="AA49" i="53"/>
  <c r="U51" i="53"/>
  <c r="T51" i="53"/>
  <c r="Y46" i="53"/>
  <c r="Y44" i="53"/>
  <c r="AA50" i="53"/>
  <c r="X46" i="53"/>
  <c r="X40" i="53"/>
  <c r="Y40" i="53"/>
  <c r="Z37" i="53"/>
  <c r="S51" i="53"/>
  <c r="Z49" i="53"/>
  <c r="AA40" i="53"/>
  <c r="X44" i="53"/>
  <c r="AA44" i="53"/>
  <c r="AA41" i="53"/>
  <c r="S52" i="53"/>
  <c r="M27" i="53"/>
  <c r="P28" i="53"/>
  <c r="M38" i="53"/>
  <c r="Q38" i="53"/>
  <c r="L47" i="53"/>
  <c r="Q43" i="53"/>
  <c r="W43" i="53" s="1"/>
  <c r="P47" i="53"/>
  <c r="Q28" i="53"/>
  <c r="L28" i="53"/>
  <c r="Q49" i="53"/>
  <c r="W49" i="53" s="1"/>
  <c r="M49" i="53"/>
  <c r="N49" i="53"/>
  <c r="Q47" i="53"/>
  <c r="W47" i="53" s="1"/>
  <c r="M47" i="53"/>
  <c r="N47" i="53"/>
  <c r="L46" i="53"/>
  <c r="M46" i="53"/>
  <c r="N46" i="53"/>
  <c r="O46" i="53"/>
  <c r="P46" i="53"/>
  <c r="Q44" i="53"/>
  <c r="W44" i="53" s="1"/>
  <c r="M44" i="53"/>
  <c r="N44" i="53"/>
  <c r="O44" i="53"/>
  <c r="P44" i="53"/>
  <c r="O43" i="53"/>
  <c r="P43" i="53"/>
  <c r="Q27" i="53"/>
  <c r="M28" i="53"/>
  <c r="L37" i="53"/>
  <c r="N37" i="53"/>
  <c r="N27" i="53"/>
  <c r="P27" i="53"/>
  <c r="Q37" i="53"/>
  <c r="Z47" i="53"/>
  <c r="Y47" i="53"/>
  <c r="AA47" i="53"/>
  <c r="P40" i="53"/>
  <c r="O40" i="53"/>
  <c r="N40" i="53"/>
  <c r="M40" i="53"/>
  <c r="W50" i="53"/>
  <c r="P50" i="53"/>
  <c r="O50" i="53"/>
  <c r="N50" i="53"/>
  <c r="L40" i="53"/>
  <c r="W40" i="53"/>
  <c r="M50" i="53"/>
  <c r="O41" i="53"/>
  <c r="N41" i="53"/>
  <c r="M41" i="53"/>
  <c r="L41" i="53"/>
  <c r="Z43" i="53"/>
  <c r="Y50" i="53"/>
  <c r="X50" i="53"/>
  <c r="L27" i="53"/>
  <c r="O27" i="53"/>
  <c r="P37" i="53"/>
  <c r="O37" i="53"/>
  <c r="U52" i="53"/>
  <c r="P41" i="53"/>
  <c r="Y41" i="53"/>
  <c r="Y38" i="53"/>
  <c r="X38" i="53"/>
  <c r="L50" i="53"/>
  <c r="F51" i="53"/>
  <c r="R52" i="53"/>
  <c r="V52" i="53"/>
  <c r="W41" i="53"/>
  <c r="Z41" i="53"/>
  <c r="P38" i="53"/>
  <c r="O38" i="53"/>
  <c r="F52" i="53"/>
  <c r="N38" i="53"/>
  <c r="Z38" i="53"/>
  <c r="P49" i="53"/>
  <c r="O49" i="53"/>
  <c r="N28" i="53"/>
  <c r="Z44" i="53"/>
  <c r="O28" i="53"/>
  <c r="X37" i="53"/>
  <c r="L43" i="53"/>
  <c r="Z46" i="53"/>
  <c r="X49" i="53"/>
  <c r="Y37" i="53"/>
  <c r="M43" i="53"/>
  <c r="Y49" i="53"/>
  <c r="R51" i="53"/>
  <c r="V50" i="52"/>
  <c r="U50" i="52"/>
  <c r="T50" i="52"/>
  <c r="S50" i="52"/>
  <c r="R50" i="52"/>
  <c r="V49" i="52"/>
  <c r="U49" i="52"/>
  <c r="T49" i="52"/>
  <c r="S49" i="52"/>
  <c r="R49" i="52"/>
  <c r="V47" i="52"/>
  <c r="U47" i="52"/>
  <c r="T47" i="52"/>
  <c r="S47" i="52"/>
  <c r="R47" i="52"/>
  <c r="V46" i="52"/>
  <c r="U46" i="52"/>
  <c r="T46" i="52"/>
  <c r="S46" i="52"/>
  <c r="R46" i="52"/>
  <c r="V44" i="52"/>
  <c r="U44" i="52"/>
  <c r="T44" i="52"/>
  <c r="S44" i="52"/>
  <c r="R44" i="52"/>
  <c r="V43" i="52"/>
  <c r="U43" i="52"/>
  <c r="T43" i="52"/>
  <c r="Y43" i="52" s="1"/>
  <c r="S43" i="52"/>
  <c r="R43" i="52"/>
  <c r="V41" i="52"/>
  <c r="U41" i="52"/>
  <c r="T41" i="52"/>
  <c r="S41" i="52"/>
  <c r="R41" i="52"/>
  <c r="V40" i="52"/>
  <c r="U40" i="52"/>
  <c r="T40" i="52"/>
  <c r="S40" i="52"/>
  <c r="R40" i="52"/>
  <c r="V38" i="52"/>
  <c r="U38" i="52"/>
  <c r="T38" i="52"/>
  <c r="S38" i="52"/>
  <c r="R38" i="52"/>
  <c r="V37" i="52"/>
  <c r="U37" i="52"/>
  <c r="T37" i="52"/>
  <c r="S37" i="52"/>
  <c r="R37" i="52"/>
  <c r="AF52" i="52"/>
  <c r="AE52" i="52"/>
  <c r="AD52" i="52"/>
  <c r="AC52" i="52"/>
  <c r="AF51" i="52"/>
  <c r="AE51" i="52"/>
  <c r="AD51" i="52"/>
  <c r="AC51" i="52"/>
  <c r="AA50" i="52"/>
  <c r="F50" i="52"/>
  <c r="L50" i="52" s="1"/>
  <c r="F49" i="52"/>
  <c r="N49" i="52" s="1"/>
  <c r="X47" i="52"/>
  <c r="F47" i="52"/>
  <c r="P47" i="52" s="1"/>
  <c r="F46" i="52"/>
  <c r="F44" i="52"/>
  <c r="M44" i="52" s="1"/>
  <c r="F43" i="52"/>
  <c r="L43" i="52" s="1"/>
  <c r="F41" i="52"/>
  <c r="N41" i="52" s="1"/>
  <c r="F40" i="52"/>
  <c r="N40" i="52" s="1"/>
  <c r="AA38" i="52"/>
  <c r="J52" i="52"/>
  <c r="G52" i="52"/>
  <c r="F38" i="52"/>
  <c r="F37" i="52"/>
  <c r="L37" i="52" s="1"/>
  <c r="AF28" i="52"/>
  <c r="AE28" i="52"/>
  <c r="AD28" i="52"/>
  <c r="AC28" i="52"/>
  <c r="AB28" i="52"/>
  <c r="K28" i="52"/>
  <c r="J28" i="52"/>
  <c r="I28" i="52"/>
  <c r="H28" i="52"/>
  <c r="G28" i="52"/>
  <c r="F28" i="52"/>
  <c r="AF27" i="52"/>
  <c r="AE27" i="52"/>
  <c r="AD27" i="52"/>
  <c r="AC27" i="52"/>
  <c r="AB27" i="52"/>
  <c r="K27" i="52"/>
  <c r="J27" i="52"/>
  <c r="I27" i="52"/>
  <c r="H27" i="52"/>
  <c r="G27" i="52"/>
  <c r="F27" i="52"/>
  <c r="P27" i="52" s="1"/>
  <c r="P26" i="52"/>
  <c r="O26" i="52"/>
  <c r="N26" i="52"/>
  <c r="M26" i="52"/>
  <c r="L26" i="52"/>
  <c r="P25" i="52"/>
  <c r="O25" i="52"/>
  <c r="N25" i="52"/>
  <c r="M25" i="52"/>
  <c r="L25" i="52"/>
  <c r="P23" i="52"/>
  <c r="O23" i="52"/>
  <c r="N23" i="52"/>
  <c r="M23" i="52"/>
  <c r="L23" i="52"/>
  <c r="P22" i="52"/>
  <c r="O22" i="52"/>
  <c r="N22" i="52"/>
  <c r="M22" i="52"/>
  <c r="L22" i="52"/>
  <c r="P20" i="52"/>
  <c r="O20" i="52"/>
  <c r="N20" i="52"/>
  <c r="M20" i="52"/>
  <c r="L20" i="52"/>
  <c r="P19" i="52"/>
  <c r="O19" i="52"/>
  <c r="N19" i="52"/>
  <c r="M19" i="52"/>
  <c r="L19" i="52"/>
  <c r="P17" i="52"/>
  <c r="O17" i="52"/>
  <c r="N17" i="52"/>
  <c r="M17" i="52"/>
  <c r="L17" i="52"/>
  <c r="P16" i="52"/>
  <c r="O16" i="52"/>
  <c r="N16" i="52"/>
  <c r="M16" i="52"/>
  <c r="L16" i="52"/>
  <c r="P14" i="52"/>
  <c r="O14" i="52"/>
  <c r="N14" i="52"/>
  <c r="M14" i="52"/>
  <c r="L14" i="52"/>
  <c r="P13" i="52"/>
  <c r="O13" i="52"/>
  <c r="N13" i="52"/>
  <c r="M13" i="52"/>
  <c r="L13" i="52"/>
  <c r="Q9" i="52"/>
  <c r="F9" i="52"/>
  <c r="F33" i="52" s="1"/>
  <c r="V50" i="51"/>
  <c r="U50" i="51"/>
  <c r="T50" i="51"/>
  <c r="S50" i="51"/>
  <c r="R50" i="51"/>
  <c r="V49" i="51"/>
  <c r="U49" i="51"/>
  <c r="T49" i="51"/>
  <c r="S49" i="51"/>
  <c r="R49" i="51"/>
  <c r="V47" i="51"/>
  <c r="U47" i="51"/>
  <c r="T47" i="51"/>
  <c r="S47" i="51"/>
  <c r="R47" i="51"/>
  <c r="V46" i="51"/>
  <c r="U46" i="51"/>
  <c r="T46" i="51"/>
  <c r="S46" i="51"/>
  <c r="R46" i="51"/>
  <c r="V44" i="51"/>
  <c r="U44" i="51"/>
  <c r="T44" i="51"/>
  <c r="S44" i="51"/>
  <c r="R44" i="51"/>
  <c r="V43" i="51"/>
  <c r="U43" i="51"/>
  <c r="T43" i="51"/>
  <c r="S43" i="51"/>
  <c r="R43" i="51"/>
  <c r="V41" i="51"/>
  <c r="U41" i="51"/>
  <c r="T41" i="51"/>
  <c r="S41" i="51"/>
  <c r="R41" i="51"/>
  <c r="V40" i="51"/>
  <c r="U40" i="51"/>
  <c r="T40" i="51"/>
  <c r="S40" i="51"/>
  <c r="R40" i="51"/>
  <c r="V38" i="51"/>
  <c r="U38" i="51"/>
  <c r="Z38" i="51" s="1"/>
  <c r="T38" i="51"/>
  <c r="S38" i="51"/>
  <c r="R38" i="51"/>
  <c r="V37" i="51"/>
  <c r="U37" i="51"/>
  <c r="T37" i="51"/>
  <c r="S37" i="51"/>
  <c r="R37" i="51"/>
  <c r="AF52" i="51"/>
  <c r="AE52" i="51"/>
  <c r="AD52" i="51"/>
  <c r="AC52" i="51"/>
  <c r="AF51" i="51"/>
  <c r="AE51" i="51"/>
  <c r="AD51" i="51"/>
  <c r="AC51" i="51"/>
  <c r="K50" i="51"/>
  <c r="J50" i="51"/>
  <c r="I50" i="51"/>
  <c r="H50" i="51"/>
  <c r="G50" i="51"/>
  <c r="F50" i="51"/>
  <c r="K49" i="51"/>
  <c r="J49" i="51"/>
  <c r="I49" i="51"/>
  <c r="H49" i="51"/>
  <c r="G49" i="51"/>
  <c r="F49" i="51"/>
  <c r="K47" i="51"/>
  <c r="J47" i="51"/>
  <c r="I47" i="51"/>
  <c r="H47" i="51"/>
  <c r="G47" i="51"/>
  <c r="AA47" i="51" s="1"/>
  <c r="F47" i="51"/>
  <c r="K46" i="51"/>
  <c r="J46" i="51"/>
  <c r="I46" i="51"/>
  <c r="H46" i="51"/>
  <c r="G46" i="51"/>
  <c r="F46" i="51"/>
  <c r="J44" i="51"/>
  <c r="I44" i="51"/>
  <c r="H44" i="51"/>
  <c r="F44" i="51"/>
  <c r="K43" i="51"/>
  <c r="J43" i="51"/>
  <c r="I43" i="51"/>
  <c r="H43" i="51"/>
  <c r="G43" i="51"/>
  <c r="F43" i="51"/>
  <c r="N43" i="51" s="1"/>
  <c r="K41" i="51"/>
  <c r="J41" i="51"/>
  <c r="I41" i="51"/>
  <c r="H41" i="51"/>
  <c r="G41" i="51"/>
  <c r="F41" i="51"/>
  <c r="K40" i="51"/>
  <c r="J40" i="51"/>
  <c r="I40" i="51"/>
  <c r="H40" i="51"/>
  <c r="M40" i="51" s="1"/>
  <c r="G40" i="51"/>
  <c r="F40" i="51"/>
  <c r="K38" i="51"/>
  <c r="J38" i="51"/>
  <c r="I38" i="51"/>
  <c r="H38" i="51"/>
  <c r="G38" i="51"/>
  <c r="F38" i="51"/>
  <c r="K37" i="51"/>
  <c r="J37" i="51"/>
  <c r="I37" i="51"/>
  <c r="H37" i="51"/>
  <c r="G37" i="51"/>
  <c r="F37" i="51"/>
  <c r="AF28" i="51"/>
  <c r="AE28" i="51"/>
  <c r="AD28" i="51"/>
  <c r="AC28" i="51"/>
  <c r="AB28" i="51"/>
  <c r="K28" i="51"/>
  <c r="J28" i="51"/>
  <c r="I28" i="51"/>
  <c r="H28" i="51"/>
  <c r="F28" i="51"/>
  <c r="AF27" i="51"/>
  <c r="AE27" i="51"/>
  <c r="AD27" i="51"/>
  <c r="AC27" i="51"/>
  <c r="AB27" i="51"/>
  <c r="K27" i="51"/>
  <c r="J27" i="51"/>
  <c r="I27" i="51"/>
  <c r="H27" i="51"/>
  <c r="G27" i="51"/>
  <c r="F27" i="51"/>
  <c r="P26" i="51"/>
  <c r="O26" i="51"/>
  <c r="N26" i="51"/>
  <c r="M26" i="51"/>
  <c r="L26" i="51"/>
  <c r="P25" i="51"/>
  <c r="O25" i="51"/>
  <c r="N25" i="51"/>
  <c r="M25" i="51"/>
  <c r="L25" i="51"/>
  <c r="P23" i="51"/>
  <c r="O23" i="51"/>
  <c r="N23" i="51"/>
  <c r="M23" i="51"/>
  <c r="L23" i="51"/>
  <c r="P22" i="51"/>
  <c r="O22" i="51"/>
  <c r="N22" i="51"/>
  <c r="M22" i="51"/>
  <c r="L22" i="51"/>
  <c r="P20" i="51"/>
  <c r="O20" i="51"/>
  <c r="N20" i="51"/>
  <c r="M20" i="51"/>
  <c r="L20" i="51"/>
  <c r="K44" i="51"/>
  <c r="G44" i="51"/>
  <c r="P19" i="51"/>
  <c r="O19" i="51"/>
  <c r="N19" i="51"/>
  <c r="M19" i="51"/>
  <c r="L19" i="51"/>
  <c r="P17" i="51"/>
  <c r="O17" i="51"/>
  <c r="N17" i="51"/>
  <c r="M17" i="51"/>
  <c r="L17" i="51"/>
  <c r="P16" i="51"/>
  <c r="O16" i="51"/>
  <c r="N16" i="51"/>
  <c r="M16" i="51"/>
  <c r="L16" i="51"/>
  <c r="P14" i="51"/>
  <c r="O14" i="51"/>
  <c r="N14" i="51"/>
  <c r="M14" i="51"/>
  <c r="L14" i="51"/>
  <c r="P13" i="51"/>
  <c r="O13" i="51"/>
  <c r="N13" i="51"/>
  <c r="M13" i="51"/>
  <c r="L13" i="51"/>
  <c r="Q9" i="51"/>
  <c r="F9" i="51"/>
  <c r="F33" i="51" s="1"/>
  <c r="K20" i="50"/>
  <c r="G20" i="50"/>
  <c r="Q51" i="53" l="1"/>
  <c r="W51" i="53" s="1"/>
  <c r="W37" i="53"/>
  <c r="AA51" i="53"/>
  <c r="Z51" i="53"/>
  <c r="Y51" i="53"/>
  <c r="X51" i="53"/>
  <c r="Q52" i="53"/>
  <c r="W52" i="53" s="1"/>
  <c r="W38" i="53"/>
  <c r="P51" i="53"/>
  <c r="N51" i="53"/>
  <c r="M51" i="53"/>
  <c r="O51" i="53"/>
  <c r="L51" i="53"/>
  <c r="Y52" i="53"/>
  <c r="X52" i="53"/>
  <c r="AA52" i="53"/>
  <c r="Z52" i="53"/>
  <c r="M52" i="53"/>
  <c r="P52" i="53"/>
  <c r="O52" i="53"/>
  <c r="N52" i="53"/>
  <c r="L52" i="53"/>
  <c r="O47" i="52"/>
  <c r="M43" i="52"/>
  <c r="L49" i="52"/>
  <c r="M49" i="52"/>
  <c r="L44" i="52"/>
  <c r="N28" i="52"/>
  <c r="O27" i="52"/>
  <c r="M37" i="52"/>
  <c r="L27" i="52"/>
  <c r="Y47" i="52"/>
  <c r="H52" i="52"/>
  <c r="T52" i="52"/>
  <c r="X43" i="52"/>
  <c r="AA44" i="52"/>
  <c r="U52" i="52"/>
  <c r="M40" i="52"/>
  <c r="V52" i="52"/>
  <c r="N37" i="52"/>
  <c r="L38" i="52"/>
  <c r="O41" i="52"/>
  <c r="X49" i="52"/>
  <c r="M50" i="52"/>
  <c r="M38" i="52"/>
  <c r="P41" i="52"/>
  <c r="S52" i="52"/>
  <c r="N46" i="52"/>
  <c r="L28" i="52"/>
  <c r="P28" i="52"/>
  <c r="O28" i="52"/>
  <c r="P37" i="52"/>
  <c r="K51" i="52"/>
  <c r="R52" i="52"/>
  <c r="P49" i="52"/>
  <c r="AA49" i="52"/>
  <c r="Z50" i="52"/>
  <c r="K52" i="52"/>
  <c r="X37" i="52"/>
  <c r="R51" i="52"/>
  <c r="I52" i="52"/>
  <c r="AA41" i="52"/>
  <c r="Z41" i="52"/>
  <c r="O43" i="52"/>
  <c r="Z43" i="52"/>
  <c r="L46" i="52"/>
  <c r="P46" i="52"/>
  <c r="AA46" i="52"/>
  <c r="Y46" i="52"/>
  <c r="Z46" i="52"/>
  <c r="X46" i="52"/>
  <c r="S51" i="52"/>
  <c r="P43" i="52"/>
  <c r="AA43" i="52"/>
  <c r="Z44" i="52"/>
  <c r="O46" i="52"/>
  <c r="N27" i="52"/>
  <c r="L40" i="52"/>
  <c r="P40" i="52"/>
  <c r="O40" i="52"/>
  <c r="X41" i="52"/>
  <c r="Y49" i="52"/>
  <c r="F51" i="52"/>
  <c r="M28" i="52"/>
  <c r="I51" i="52"/>
  <c r="T51" i="52"/>
  <c r="AA40" i="52"/>
  <c r="Y40" i="52"/>
  <c r="X40" i="52"/>
  <c r="Z40" i="52"/>
  <c r="Y41" i="52"/>
  <c r="N47" i="52"/>
  <c r="G51" i="52"/>
  <c r="O37" i="52"/>
  <c r="J51" i="52"/>
  <c r="Z37" i="52"/>
  <c r="N43" i="52"/>
  <c r="M46" i="52"/>
  <c r="AA47" i="52"/>
  <c r="Z47" i="52"/>
  <c r="O49" i="52"/>
  <c r="Z49" i="52"/>
  <c r="N38" i="52"/>
  <c r="N44" i="52"/>
  <c r="N50" i="52"/>
  <c r="H51" i="52"/>
  <c r="F52" i="52"/>
  <c r="O38" i="52"/>
  <c r="O44" i="52"/>
  <c r="O50" i="52"/>
  <c r="M27" i="52"/>
  <c r="P38" i="52"/>
  <c r="X38" i="52"/>
  <c r="L41" i="52"/>
  <c r="P44" i="52"/>
  <c r="X44" i="52"/>
  <c r="L47" i="52"/>
  <c r="P50" i="52"/>
  <c r="X50" i="52"/>
  <c r="Y38" i="52"/>
  <c r="M41" i="52"/>
  <c r="Y44" i="52"/>
  <c r="M47" i="52"/>
  <c r="Y50" i="52"/>
  <c r="Z38" i="52"/>
  <c r="AA50" i="51"/>
  <c r="M49" i="51"/>
  <c r="L49" i="51"/>
  <c r="O49" i="51"/>
  <c r="M47" i="51"/>
  <c r="M46" i="51"/>
  <c r="O46" i="51"/>
  <c r="P46" i="51"/>
  <c r="M43" i="51"/>
  <c r="N41" i="51"/>
  <c r="M28" i="51"/>
  <c r="M41" i="51"/>
  <c r="F51" i="51"/>
  <c r="P51" i="51" s="1"/>
  <c r="P28" i="51"/>
  <c r="O37" i="51"/>
  <c r="P37" i="51"/>
  <c r="M37" i="51"/>
  <c r="S52" i="51"/>
  <c r="L27" i="51"/>
  <c r="G51" i="51"/>
  <c r="K51" i="51"/>
  <c r="Z41" i="51"/>
  <c r="O43" i="51"/>
  <c r="P49" i="51"/>
  <c r="I51" i="51"/>
  <c r="O38" i="51"/>
  <c r="L40" i="51"/>
  <c r="P43" i="51"/>
  <c r="L46" i="51"/>
  <c r="N49" i="51"/>
  <c r="AA41" i="51"/>
  <c r="O28" i="51"/>
  <c r="H52" i="51"/>
  <c r="O40" i="51"/>
  <c r="X40" i="51"/>
  <c r="N46" i="51"/>
  <c r="Y50" i="51"/>
  <c r="I52" i="51"/>
  <c r="O50" i="51"/>
  <c r="T51" i="51"/>
  <c r="J51" i="51"/>
  <c r="O44" i="51"/>
  <c r="U51" i="51"/>
  <c r="Y40" i="51"/>
  <c r="Z40" i="51"/>
  <c r="Y46" i="51"/>
  <c r="X46" i="51"/>
  <c r="U52" i="51"/>
  <c r="L51" i="51"/>
  <c r="K52" i="51"/>
  <c r="Y44" i="51"/>
  <c r="AA44" i="51"/>
  <c r="Z44" i="51"/>
  <c r="X44" i="51"/>
  <c r="G52" i="51"/>
  <c r="V52" i="51"/>
  <c r="AA43" i="51"/>
  <c r="Z43" i="51"/>
  <c r="Y43" i="51"/>
  <c r="L37" i="51"/>
  <c r="P40" i="51"/>
  <c r="L43" i="51"/>
  <c r="N50" i="51"/>
  <c r="M27" i="51"/>
  <c r="N37" i="51"/>
  <c r="P38" i="51"/>
  <c r="X38" i="51"/>
  <c r="L41" i="51"/>
  <c r="P44" i="51"/>
  <c r="L47" i="51"/>
  <c r="P50" i="51"/>
  <c r="X50" i="51"/>
  <c r="N47" i="51"/>
  <c r="Z50" i="51"/>
  <c r="J52" i="51"/>
  <c r="R52" i="51"/>
  <c r="O27" i="51"/>
  <c r="P27" i="51"/>
  <c r="AA38" i="51"/>
  <c r="O41" i="51"/>
  <c r="O47" i="51"/>
  <c r="N27" i="51"/>
  <c r="N28" i="51"/>
  <c r="L38" i="51"/>
  <c r="N40" i="51"/>
  <c r="AA40" i="51"/>
  <c r="P41" i="51"/>
  <c r="X41" i="51"/>
  <c r="L44" i="51"/>
  <c r="AA46" i="51"/>
  <c r="P47" i="51"/>
  <c r="L50" i="51"/>
  <c r="G28" i="51"/>
  <c r="L28" i="51" s="1"/>
  <c r="M38" i="51"/>
  <c r="Y41" i="51"/>
  <c r="X43" i="51"/>
  <c r="M44" i="51"/>
  <c r="Y47" i="51"/>
  <c r="M50" i="51"/>
  <c r="Z47" i="51"/>
  <c r="H51" i="51"/>
  <c r="F52" i="51"/>
  <c r="N38" i="51"/>
  <c r="N44" i="51"/>
  <c r="U50" i="50"/>
  <c r="T50" i="50"/>
  <c r="V47" i="50"/>
  <c r="T46" i="50"/>
  <c r="S46" i="50"/>
  <c r="V43" i="50"/>
  <c r="U43" i="50"/>
  <c r="S41" i="50"/>
  <c r="T38" i="50"/>
  <c r="S38" i="50"/>
  <c r="R37" i="50"/>
  <c r="AF52" i="50"/>
  <c r="AE52" i="50"/>
  <c r="AD52" i="50"/>
  <c r="AC52" i="50"/>
  <c r="AF51" i="50"/>
  <c r="AE51" i="50"/>
  <c r="AD51" i="50"/>
  <c r="AC51" i="50"/>
  <c r="K50" i="50"/>
  <c r="V50" i="50" s="1"/>
  <c r="J50" i="50"/>
  <c r="I50" i="50"/>
  <c r="H50" i="50"/>
  <c r="S50" i="50" s="1"/>
  <c r="G50" i="50"/>
  <c r="R50" i="50" s="1"/>
  <c r="F50" i="50"/>
  <c r="K49" i="50"/>
  <c r="V49" i="50" s="1"/>
  <c r="J49" i="50"/>
  <c r="U49" i="50" s="1"/>
  <c r="I49" i="50"/>
  <c r="T49" i="50" s="1"/>
  <c r="H49" i="50"/>
  <c r="S49" i="50" s="1"/>
  <c r="G49" i="50"/>
  <c r="R49" i="50" s="1"/>
  <c r="AA49" i="50" s="1"/>
  <c r="F49" i="50"/>
  <c r="M49" i="50" s="1"/>
  <c r="K47" i="50"/>
  <c r="J47" i="50"/>
  <c r="U47" i="50" s="1"/>
  <c r="I47" i="50"/>
  <c r="T47" i="50" s="1"/>
  <c r="H47" i="50"/>
  <c r="S47" i="50" s="1"/>
  <c r="G47" i="50"/>
  <c r="R47" i="50" s="1"/>
  <c r="F47" i="50"/>
  <c r="K46" i="50"/>
  <c r="V46" i="50" s="1"/>
  <c r="J46" i="50"/>
  <c r="U46" i="50" s="1"/>
  <c r="I46" i="50"/>
  <c r="H46" i="50"/>
  <c r="G46" i="50"/>
  <c r="R46" i="50" s="1"/>
  <c r="F46" i="50"/>
  <c r="K44" i="50"/>
  <c r="V44" i="50" s="1"/>
  <c r="J44" i="50"/>
  <c r="U44" i="50" s="1"/>
  <c r="I44" i="50"/>
  <c r="T44" i="50" s="1"/>
  <c r="H44" i="50"/>
  <c r="S44" i="50" s="1"/>
  <c r="G44" i="50"/>
  <c r="F44" i="50"/>
  <c r="K43" i="50"/>
  <c r="J43" i="50"/>
  <c r="I43" i="50"/>
  <c r="T43" i="50" s="1"/>
  <c r="H43" i="50"/>
  <c r="S43" i="50" s="1"/>
  <c r="G43" i="50"/>
  <c r="R43" i="50" s="1"/>
  <c r="AA43" i="50" s="1"/>
  <c r="F43" i="50"/>
  <c r="K41" i="50"/>
  <c r="V41" i="50" s="1"/>
  <c r="J41" i="50"/>
  <c r="U41" i="50" s="1"/>
  <c r="I41" i="50"/>
  <c r="T41" i="50" s="1"/>
  <c r="H41" i="50"/>
  <c r="G41" i="50"/>
  <c r="F41" i="50"/>
  <c r="K40" i="50"/>
  <c r="V40" i="50" s="1"/>
  <c r="J40" i="50"/>
  <c r="U40" i="50" s="1"/>
  <c r="I40" i="50"/>
  <c r="T40" i="50" s="1"/>
  <c r="H40" i="50"/>
  <c r="S40" i="50" s="1"/>
  <c r="G40" i="50"/>
  <c r="R40" i="50" s="1"/>
  <c r="F40" i="50"/>
  <c r="M40" i="50" s="1"/>
  <c r="K38" i="50"/>
  <c r="V38" i="50" s="1"/>
  <c r="J38" i="50"/>
  <c r="U38" i="50" s="1"/>
  <c r="I38" i="50"/>
  <c r="H38" i="50"/>
  <c r="G38" i="50"/>
  <c r="R38" i="50" s="1"/>
  <c r="AA38" i="50" s="1"/>
  <c r="F38" i="50"/>
  <c r="O38" i="50" s="1"/>
  <c r="K37" i="50"/>
  <c r="K51" i="50" s="1"/>
  <c r="J37" i="50"/>
  <c r="U37" i="50" s="1"/>
  <c r="I37" i="50"/>
  <c r="T37" i="50" s="1"/>
  <c r="H37" i="50"/>
  <c r="S37" i="50" s="1"/>
  <c r="G37" i="50"/>
  <c r="F37" i="50"/>
  <c r="AF28" i="50"/>
  <c r="AE28" i="50"/>
  <c r="AD28" i="50"/>
  <c r="AC28" i="50"/>
  <c r="AB28" i="50"/>
  <c r="K28" i="50"/>
  <c r="J28" i="50"/>
  <c r="I28" i="50"/>
  <c r="H28" i="50"/>
  <c r="G28" i="50"/>
  <c r="F28" i="50"/>
  <c r="P28" i="50" s="1"/>
  <c r="AF27" i="50"/>
  <c r="AE27" i="50"/>
  <c r="AD27" i="50"/>
  <c r="AC27" i="50"/>
  <c r="AB27" i="50"/>
  <c r="K27" i="50"/>
  <c r="J27" i="50"/>
  <c r="I27" i="50"/>
  <c r="H27" i="50"/>
  <c r="G27" i="50"/>
  <c r="F27" i="50"/>
  <c r="P26" i="50"/>
  <c r="O26" i="50"/>
  <c r="N26" i="50"/>
  <c r="M26" i="50"/>
  <c r="L26" i="50"/>
  <c r="P25" i="50"/>
  <c r="O25" i="50"/>
  <c r="N25" i="50"/>
  <c r="M25" i="50"/>
  <c r="L25" i="50"/>
  <c r="P23" i="50"/>
  <c r="O23" i="50"/>
  <c r="N23" i="50"/>
  <c r="M23" i="50"/>
  <c r="L23" i="50"/>
  <c r="P22" i="50"/>
  <c r="O22" i="50"/>
  <c r="N22" i="50"/>
  <c r="M22" i="50"/>
  <c r="L22" i="50"/>
  <c r="P20" i="50"/>
  <c r="O20" i="50"/>
  <c r="N20" i="50"/>
  <c r="M20" i="50"/>
  <c r="L20" i="50"/>
  <c r="P19" i="50"/>
  <c r="O19" i="50"/>
  <c r="N19" i="50"/>
  <c r="M19" i="50"/>
  <c r="L19" i="50"/>
  <c r="P17" i="50"/>
  <c r="O17" i="50"/>
  <c r="N17" i="50"/>
  <c r="M17" i="50"/>
  <c r="L17" i="50"/>
  <c r="P16" i="50"/>
  <c r="O16" i="50"/>
  <c r="N16" i="50"/>
  <c r="M16" i="50"/>
  <c r="L16" i="50"/>
  <c r="P14" i="50"/>
  <c r="O14" i="50"/>
  <c r="N14" i="50"/>
  <c r="M14" i="50"/>
  <c r="L14" i="50"/>
  <c r="P13" i="50"/>
  <c r="O13" i="50"/>
  <c r="N13" i="50"/>
  <c r="M13" i="50"/>
  <c r="L13" i="50"/>
  <c r="Q9" i="50"/>
  <c r="F9" i="50"/>
  <c r="F33" i="50" s="1"/>
  <c r="Y37" i="52" l="1"/>
  <c r="V51" i="52"/>
  <c r="AA51" i="52" s="1"/>
  <c r="L51" i="52"/>
  <c r="P51" i="52"/>
  <c r="M51" i="52"/>
  <c r="O51" i="52"/>
  <c r="N51" i="52"/>
  <c r="AA52" i="52"/>
  <c r="Z52" i="52"/>
  <c r="Y52" i="52"/>
  <c r="X52" i="52"/>
  <c r="X51" i="52"/>
  <c r="Y51" i="52"/>
  <c r="O52" i="52"/>
  <c r="P52" i="52"/>
  <c r="N52" i="52"/>
  <c r="M52" i="52"/>
  <c r="L52" i="52"/>
  <c r="AA37" i="52"/>
  <c r="U51" i="52"/>
  <c r="Z51" i="52" s="1"/>
  <c r="N51" i="51"/>
  <c r="M51" i="51"/>
  <c r="O51" i="51"/>
  <c r="X47" i="51"/>
  <c r="S51" i="51"/>
  <c r="Z46" i="51"/>
  <c r="AA49" i="51"/>
  <c r="Z49" i="51"/>
  <c r="Y49" i="51"/>
  <c r="X49" i="51"/>
  <c r="AA37" i="51"/>
  <c r="X37" i="51"/>
  <c r="Z37" i="51"/>
  <c r="Y37" i="51"/>
  <c r="R51" i="51"/>
  <c r="AA52" i="51"/>
  <c r="Z52" i="51"/>
  <c r="X52" i="51"/>
  <c r="V51" i="51"/>
  <c r="T52" i="51"/>
  <c r="Y52" i="51" s="1"/>
  <c r="Y38" i="51"/>
  <c r="O52" i="51"/>
  <c r="N52" i="51"/>
  <c r="M52" i="51"/>
  <c r="L52" i="51"/>
  <c r="P52" i="51"/>
  <c r="L44" i="50"/>
  <c r="L41" i="50"/>
  <c r="T52" i="50"/>
  <c r="Y40" i="50"/>
  <c r="P44" i="50"/>
  <c r="M37" i="50"/>
  <c r="O44" i="50"/>
  <c r="Y46" i="50"/>
  <c r="V37" i="50"/>
  <c r="V51" i="50" s="1"/>
  <c r="H51" i="50"/>
  <c r="I52" i="50"/>
  <c r="O50" i="50"/>
  <c r="I51" i="50"/>
  <c r="M43" i="50"/>
  <c r="X50" i="50"/>
  <c r="L47" i="50"/>
  <c r="L46" i="50"/>
  <c r="R44" i="50"/>
  <c r="X44" i="50" s="1"/>
  <c r="X43" i="50"/>
  <c r="G52" i="50"/>
  <c r="R41" i="50"/>
  <c r="AA41" i="50" s="1"/>
  <c r="G51" i="50"/>
  <c r="L27" i="50"/>
  <c r="L40" i="50"/>
  <c r="L50" i="50"/>
  <c r="P50" i="50"/>
  <c r="M28" i="50"/>
  <c r="M27" i="50"/>
  <c r="L38" i="50"/>
  <c r="P38" i="50"/>
  <c r="L28" i="50"/>
  <c r="O27" i="50"/>
  <c r="P27" i="50"/>
  <c r="V52" i="50"/>
  <c r="Y41" i="50"/>
  <c r="X41" i="50"/>
  <c r="S52" i="50"/>
  <c r="X38" i="50"/>
  <c r="AA47" i="50"/>
  <c r="Z47" i="50"/>
  <c r="Y47" i="50"/>
  <c r="X47" i="50"/>
  <c r="AA50" i="50"/>
  <c r="U51" i="50"/>
  <c r="U52" i="50"/>
  <c r="N37" i="50"/>
  <c r="Z40" i="50"/>
  <c r="N43" i="50"/>
  <c r="Z46" i="50"/>
  <c r="N49" i="50"/>
  <c r="J51" i="50"/>
  <c r="R51" i="50"/>
  <c r="H52" i="50"/>
  <c r="N27" i="50"/>
  <c r="O37" i="50"/>
  <c r="Y38" i="50"/>
  <c r="AA40" i="50"/>
  <c r="M41" i="50"/>
  <c r="O43" i="50"/>
  <c r="AA46" i="50"/>
  <c r="M47" i="50"/>
  <c r="O49" i="50"/>
  <c r="Y50" i="50"/>
  <c r="P37" i="50"/>
  <c r="Z38" i="50"/>
  <c r="N41" i="50"/>
  <c r="P43" i="50"/>
  <c r="N47" i="50"/>
  <c r="P49" i="50"/>
  <c r="X49" i="50"/>
  <c r="Z50" i="50"/>
  <c r="J52" i="50"/>
  <c r="R52" i="50"/>
  <c r="O41" i="50"/>
  <c r="Y43" i="50"/>
  <c r="M46" i="50"/>
  <c r="O47" i="50"/>
  <c r="Y49" i="50"/>
  <c r="K52" i="50"/>
  <c r="N28" i="50"/>
  <c r="Z37" i="50"/>
  <c r="N40" i="50"/>
  <c r="P41" i="50"/>
  <c r="Z43" i="50"/>
  <c r="N46" i="50"/>
  <c r="P47" i="50"/>
  <c r="Z49" i="50"/>
  <c r="F51" i="50"/>
  <c r="O28" i="50"/>
  <c r="M38" i="50"/>
  <c r="O40" i="50"/>
  <c r="M44" i="50"/>
  <c r="O46" i="50"/>
  <c r="M50" i="50"/>
  <c r="L37" i="50"/>
  <c r="N38" i="50"/>
  <c r="P40" i="50"/>
  <c r="X40" i="50"/>
  <c r="L43" i="50"/>
  <c r="N44" i="50"/>
  <c r="P46" i="50"/>
  <c r="X46" i="50"/>
  <c r="L49" i="50"/>
  <c r="N50" i="50"/>
  <c r="F52" i="50"/>
  <c r="Y51" i="51" l="1"/>
  <c r="X51" i="51"/>
  <c r="AA51" i="51"/>
  <c r="Z51" i="51"/>
  <c r="AA44" i="50"/>
  <c r="Z41" i="50"/>
  <c r="Z44" i="50"/>
  <c r="AA37" i="50"/>
  <c r="Y44" i="50"/>
  <c r="X37" i="50"/>
  <c r="S51" i="50"/>
  <c r="X51" i="50" s="1"/>
  <c r="AA52" i="50"/>
  <c r="Z52" i="50"/>
  <c r="Y52" i="50"/>
  <c r="X52" i="50"/>
  <c r="AA51" i="50"/>
  <c r="Z51" i="50"/>
  <c r="O52" i="50"/>
  <c r="N52" i="50"/>
  <c r="M52" i="50"/>
  <c r="L52" i="50"/>
  <c r="P52" i="50"/>
  <c r="P51" i="50"/>
  <c r="O51" i="50"/>
  <c r="N51" i="50"/>
  <c r="M51" i="50"/>
  <c r="L51" i="50"/>
  <c r="Y37" i="50"/>
  <c r="T51" i="50"/>
  <c r="Y51" i="50" s="1"/>
  <c r="V50" i="49" l="1"/>
  <c r="V49" i="49"/>
  <c r="V47" i="49"/>
  <c r="V46" i="49"/>
  <c r="V44" i="49"/>
  <c r="V43" i="49"/>
  <c r="V41" i="49"/>
  <c r="V40" i="49"/>
  <c r="V38" i="49"/>
  <c r="V37" i="49"/>
  <c r="U50" i="49"/>
  <c r="U49" i="49"/>
  <c r="U47" i="49"/>
  <c r="U46" i="49"/>
  <c r="U44" i="49"/>
  <c r="U43" i="49"/>
  <c r="U41" i="49"/>
  <c r="U40" i="49"/>
  <c r="U38" i="49"/>
  <c r="U37" i="49"/>
  <c r="T50" i="49"/>
  <c r="T49" i="49"/>
  <c r="T47" i="49"/>
  <c r="T46" i="49"/>
  <c r="T44" i="49"/>
  <c r="T43" i="49"/>
  <c r="T41" i="49"/>
  <c r="T40" i="49"/>
  <c r="T38" i="49"/>
  <c r="T37" i="49"/>
  <c r="S50" i="49"/>
  <c r="S49" i="49"/>
  <c r="S47" i="49"/>
  <c r="S46" i="49"/>
  <c r="S44" i="49"/>
  <c r="S43" i="49"/>
  <c r="S41" i="49"/>
  <c r="S40" i="49"/>
  <c r="S38" i="49"/>
  <c r="S37" i="49"/>
  <c r="R50" i="49"/>
  <c r="R49" i="49"/>
  <c r="R47" i="49"/>
  <c r="R46" i="49"/>
  <c r="R44" i="49"/>
  <c r="R43" i="49"/>
  <c r="R41" i="49"/>
  <c r="R40" i="49"/>
  <c r="R38" i="49"/>
  <c r="R37" i="49"/>
  <c r="AF52" i="49" l="1"/>
  <c r="AE52" i="49"/>
  <c r="AD52" i="49"/>
  <c r="AC52" i="49"/>
  <c r="AF51" i="49"/>
  <c r="AE51" i="49"/>
  <c r="AD51" i="49"/>
  <c r="AC51" i="49"/>
  <c r="K50" i="49"/>
  <c r="J50" i="49"/>
  <c r="I50" i="49"/>
  <c r="H50" i="49"/>
  <c r="G50" i="49"/>
  <c r="F50" i="49"/>
  <c r="O50" i="49" s="1"/>
  <c r="AA49" i="49"/>
  <c r="K49" i="49"/>
  <c r="J49" i="49"/>
  <c r="I49" i="49"/>
  <c r="H49" i="49"/>
  <c r="G49" i="49"/>
  <c r="F49" i="49"/>
  <c r="M49" i="49" s="1"/>
  <c r="K47" i="49"/>
  <c r="J47" i="49"/>
  <c r="I47" i="49"/>
  <c r="H47" i="49"/>
  <c r="G47" i="49"/>
  <c r="F47" i="49"/>
  <c r="K46" i="49"/>
  <c r="J46" i="49"/>
  <c r="I46" i="49"/>
  <c r="H46" i="49"/>
  <c r="G46" i="49"/>
  <c r="F46" i="49"/>
  <c r="K44" i="49"/>
  <c r="J44" i="49"/>
  <c r="I44" i="49"/>
  <c r="H44" i="49"/>
  <c r="G44" i="49"/>
  <c r="F44" i="49"/>
  <c r="P44" i="49" s="1"/>
  <c r="K43" i="49"/>
  <c r="J43" i="49"/>
  <c r="I43" i="49"/>
  <c r="H43" i="49"/>
  <c r="G43" i="49"/>
  <c r="AA43" i="49" s="1"/>
  <c r="F43" i="49"/>
  <c r="M43" i="49" s="1"/>
  <c r="K41" i="49"/>
  <c r="J41" i="49"/>
  <c r="I41" i="49"/>
  <c r="H41" i="49"/>
  <c r="G41" i="49"/>
  <c r="F41" i="49"/>
  <c r="Y40" i="49"/>
  <c r="L40" i="49"/>
  <c r="K40" i="49"/>
  <c r="J40" i="49"/>
  <c r="I40" i="49"/>
  <c r="H40" i="49"/>
  <c r="G40" i="49"/>
  <c r="F40" i="49"/>
  <c r="AA38" i="49"/>
  <c r="K38" i="49"/>
  <c r="J38" i="49"/>
  <c r="I38" i="49"/>
  <c r="H38" i="49"/>
  <c r="G38" i="49"/>
  <c r="G52" i="49" s="1"/>
  <c r="F38" i="49"/>
  <c r="O38" i="49" s="1"/>
  <c r="K37" i="49"/>
  <c r="J37" i="49"/>
  <c r="I37" i="49"/>
  <c r="I51" i="49" s="1"/>
  <c r="H37" i="49"/>
  <c r="H51" i="49" s="1"/>
  <c r="G37" i="49"/>
  <c r="G51" i="49" s="1"/>
  <c r="F37" i="49"/>
  <c r="AF28" i="49"/>
  <c r="AE28" i="49"/>
  <c r="AD28" i="49"/>
  <c r="AC28" i="49"/>
  <c r="AB28" i="49"/>
  <c r="K28" i="49"/>
  <c r="J28" i="49"/>
  <c r="I28" i="49"/>
  <c r="H28" i="49"/>
  <c r="G28" i="49"/>
  <c r="F28" i="49"/>
  <c r="N28" i="49" s="1"/>
  <c r="AF27" i="49"/>
  <c r="AE27" i="49"/>
  <c r="AD27" i="49"/>
  <c r="AC27" i="49"/>
  <c r="AB27" i="49"/>
  <c r="K27" i="49"/>
  <c r="J27" i="49"/>
  <c r="I27" i="49"/>
  <c r="H27" i="49"/>
  <c r="G27" i="49"/>
  <c r="F27" i="49"/>
  <c r="L27" i="49" s="1"/>
  <c r="P26" i="49"/>
  <c r="O26" i="49"/>
  <c r="N26" i="49"/>
  <c r="M26" i="49"/>
  <c r="L26" i="49"/>
  <c r="P25" i="49"/>
  <c r="O25" i="49"/>
  <c r="N25" i="49"/>
  <c r="M25" i="49"/>
  <c r="L25" i="49"/>
  <c r="P23" i="49"/>
  <c r="O23" i="49"/>
  <c r="N23" i="49"/>
  <c r="M23" i="49"/>
  <c r="L23" i="49"/>
  <c r="P22" i="49"/>
  <c r="O22" i="49"/>
  <c r="N22" i="49"/>
  <c r="M22" i="49"/>
  <c r="L22" i="49"/>
  <c r="P20" i="49"/>
  <c r="O20" i="49"/>
  <c r="N20" i="49"/>
  <c r="M20" i="49"/>
  <c r="L20" i="49"/>
  <c r="P19" i="49"/>
  <c r="O19" i="49"/>
  <c r="N19" i="49"/>
  <c r="M19" i="49"/>
  <c r="L19" i="49"/>
  <c r="P17" i="49"/>
  <c r="O17" i="49"/>
  <c r="N17" i="49"/>
  <c r="M17" i="49"/>
  <c r="L17" i="49"/>
  <c r="P16" i="49"/>
  <c r="O16" i="49"/>
  <c r="N16" i="49"/>
  <c r="M16" i="49"/>
  <c r="L16" i="49"/>
  <c r="P14" i="49"/>
  <c r="O14" i="49"/>
  <c r="N14" i="49"/>
  <c r="M14" i="49"/>
  <c r="L14" i="49"/>
  <c r="P13" i="49"/>
  <c r="O13" i="49"/>
  <c r="N13" i="49"/>
  <c r="M13" i="49"/>
  <c r="L13" i="49"/>
  <c r="Q9" i="49"/>
  <c r="F9" i="49"/>
  <c r="F33" i="49" s="1"/>
  <c r="L50" i="49" l="1"/>
  <c r="P50" i="49"/>
  <c r="M27" i="49"/>
  <c r="V51" i="49"/>
  <c r="Y46" i="49"/>
  <c r="L28" i="49"/>
  <c r="M37" i="49"/>
  <c r="P38" i="49"/>
  <c r="P49" i="49"/>
  <c r="T52" i="49"/>
  <c r="P43" i="49"/>
  <c r="O27" i="49"/>
  <c r="I52" i="49"/>
  <c r="L44" i="49"/>
  <c r="X49" i="49"/>
  <c r="K51" i="49"/>
  <c r="U52" i="49"/>
  <c r="P37" i="49"/>
  <c r="O44" i="49"/>
  <c r="L46" i="49"/>
  <c r="Z37" i="49"/>
  <c r="L38" i="49"/>
  <c r="X43" i="49"/>
  <c r="V52" i="49"/>
  <c r="AA41" i="49"/>
  <c r="X41" i="49"/>
  <c r="Z41" i="49"/>
  <c r="Y41" i="49"/>
  <c r="AA44" i="49"/>
  <c r="S52" i="49"/>
  <c r="AA47" i="49"/>
  <c r="Z47" i="49"/>
  <c r="X47" i="49"/>
  <c r="Y47" i="49"/>
  <c r="AA50" i="49"/>
  <c r="U51" i="49"/>
  <c r="N37" i="49"/>
  <c r="X38" i="49"/>
  <c r="Z40" i="49"/>
  <c r="L41" i="49"/>
  <c r="N43" i="49"/>
  <c r="X44" i="49"/>
  <c r="Z46" i="49"/>
  <c r="L47" i="49"/>
  <c r="N49" i="49"/>
  <c r="X50" i="49"/>
  <c r="J51" i="49"/>
  <c r="R51" i="49"/>
  <c r="H52" i="49"/>
  <c r="P41" i="49"/>
  <c r="N27" i="49"/>
  <c r="O37" i="49"/>
  <c r="Y38" i="49"/>
  <c r="AA40" i="49"/>
  <c r="M41" i="49"/>
  <c r="O43" i="49"/>
  <c r="Y44" i="49"/>
  <c r="AA46" i="49"/>
  <c r="M47" i="49"/>
  <c r="O49" i="49"/>
  <c r="Y50" i="49"/>
  <c r="Z38" i="49"/>
  <c r="N41" i="49"/>
  <c r="Z44" i="49"/>
  <c r="N47" i="49"/>
  <c r="Z50" i="49"/>
  <c r="J52" i="49"/>
  <c r="R52" i="49"/>
  <c r="P27" i="49"/>
  <c r="M28" i="49"/>
  <c r="M40" i="49"/>
  <c r="O41" i="49"/>
  <c r="Y43" i="49"/>
  <c r="M46" i="49"/>
  <c r="O47" i="49"/>
  <c r="Y49" i="49"/>
  <c r="K52" i="49"/>
  <c r="Z43" i="49"/>
  <c r="P47" i="49"/>
  <c r="Z49" i="49"/>
  <c r="O28" i="49"/>
  <c r="M38" i="49"/>
  <c r="O40" i="49"/>
  <c r="M44" i="49"/>
  <c r="O46" i="49"/>
  <c r="M50" i="49"/>
  <c r="P28" i="49"/>
  <c r="L37" i="49"/>
  <c r="T51" i="49"/>
  <c r="N38" i="49"/>
  <c r="P40" i="49"/>
  <c r="X40" i="49"/>
  <c r="L43" i="49"/>
  <c r="N44" i="49"/>
  <c r="P46" i="49"/>
  <c r="X46" i="49"/>
  <c r="L49" i="49"/>
  <c r="N50" i="49"/>
  <c r="F52" i="49"/>
  <c r="N40" i="49"/>
  <c r="N46" i="49"/>
  <c r="F51" i="49"/>
  <c r="AA37" i="49" l="1"/>
  <c r="Y37" i="49"/>
  <c r="AA52" i="49"/>
  <c r="Z52" i="49"/>
  <c r="Y52" i="49"/>
  <c r="X52" i="49"/>
  <c r="N51" i="49"/>
  <c r="P51" i="49"/>
  <c r="O51" i="49"/>
  <c r="M51" i="49"/>
  <c r="L51" i="49"/>
  <c r="X37" i="49"/>
  <c r="S51" i="49"/>
  <c r="X51" i="49" s="1"/>
  <c r="O52" i="49"/>
  <c r="L52" i="49"/>
  <c r="N52" i="49"/>
  <c r="M52" i="49"/>
  <c r="P52" i="49"/>
  <c r="Y51" i="49"/>
  <c r="AA51" i="49"/>
  <c r="Z51" i="49"/>
  <c r="V50" i="45" l="1"/>
  <c r="V49" i="45"/>
  <c r="V47" i="45"/>
  <c r="V46" i="45"/>
  <c r="V44" i="45"/>
  <c r="V43" i="45"/>
  <c r="V41" i="45"/>
  <c r="V40" i="45"/>
  <c r="V38" i="45"/>
  <c r="V37" i="45"/>
  <c r="V50" i="46"/>
  <c r="V49" i="46"/>
  <c r="V47" i="46"/>
  <c r="V46" i="46"/>
  <c r="V44" i="46"/>
  <c r="V43" i="46"/>
  <c r="V41" i="46"/>
  <c r="V40" i="46"/>
  <c r="V38" i="46"/>
  <c r="V37" i="46"/>
  <c r="U37" i="46"/>
  <c r="U50" i="45"/>
  <c r="U49" i="45"/>
  <c r="U47" i="45"/>
  <c r="U46" i="45"/>
  <c r="U44" i="45"/>
  <c r="U43" i="45"/>
  <c r="U41" i="45"/>
  <c r="U40" i="45"/>
  <c r="U38" i="45"/>
  <c r="U37" i="45"/>
  <c r="U50" i="46"/>
  <c r="U49" i="46"/>
  <c r="U47" i="46"/>
  <c r="U46" i="46"/>
  <c r="U44" i="46"/>
  <c r="U43" i="46"/>
  <c r="U41" i="46"/>
  <c r="U40" i="46"/>
  <c r="U38" i="46"/>
  <c r="T47" i="45"/>
  <c r="T47" i="46" s="1"/>
  <c r="T46" i="45"/>
  <c r="T44" i="45"/>
  <c r="T44" i="46" s="1"/>
  <c r="T43" i="45"/>
  <c r="T43" i="46" s="1"/>
  <c r="T41" i="45"/>
  <c r="T41" i="46" s="1"/>
  <c r="T38" i="45"/>
  <c r="T38" i="46" s="1"/>
  <c r="T37" i="45"/>
  <c r="T50" i="46"/>
  <c r="T49" i="46"/>
  <c r="T46" i="46"/>
  <c r="T37" i="46"/>
  <c r="R37" i="48"/>
  <c r="S37" i="48"/>
  <c r="S50" i="46"/>
  <c r="S49" i="46"/>
  <c r="S47" i="46"/>
  <c r="S46" i="46"/>
  <c r="S44" i="46"/>
  <c r="S43" i="46"/>
  <c r="S41" i="46"/>
  <c r="S40" i="46"/>
  <c r="S38" i="46"/>
  <c r="S37" i="46"/>
  <c r="S50" i="45"/>
  <c r="S49" i="45"/>
  <c r="S47" i="45"/>
  <c r="S46" i="45"/>
  <c r="S44" i="45"/>
  <c r="S43" i="45"/>
  <c r="S41" i="45"/>
  <c r="S40" i="45"/>
  <c r="S38" i="45"/>
  <c r="S37" i="45"/>
  <c r="AF52" i="48"/>
  <c r="AE52" i="48"/>
  <c r="AD52" i="48"/>
  <c r="AF51" i="48"/>
  <c r="AE51" i="48"/>
  <c r="AD51" i="48"/>
  <c r="K50" i="48"/>
  <c r="V50" i="48" s="1"/>
  <c r="J50" i="48"/>
  <c r="U50" i="48" s="1"/>
  <c r="K49" i="48"/>
  <c r="V49" i="48" s="1"/>
  <c r="J49" i="48"/>
  <c r="U49" i="48" s="1"/>
  <c r="H49" i="48"/>
  <c r="S49" i="48" s="1"/>
  <c r="K47" i="48"/>
  <c r="V47" i="48" s="1"/>
  <c r="F46" i="48"/>
  <c r="Q46" i="48" s="1"/>
  <c r="Q46" i="49" s="1"/>
  <c r="F44" i="48"/>
  <c r="H43" i="48"/>
  <c r="S43" i="48" s="1"/>
  <c r="AC52" i="48"/>
  <c r="I41" i="48"/>
  <c r="T41" i="48" s="1"/>
  <c r="H41" i="48"/>
  <c r="S41" i="48" s="1"/>
  <c r="G41" i="48"/>
  <c r="R41" i="48" s="1"/>
  <c r="J40" i="48"/>
  <c r="U40" i="48" s="1"/>
  <c r="I38" i="48"/>
  <c r="T38" i="48" s="1"/>
  <c r="H38" i="48"/>
  <c r="S38" i="48" s="1"/>
  <c r="G38" i="48"/>
  <c r="AC51" i="48"/>
  <c r="H37" i="48"/>
  <c r="F33" i="48"/>
  <c r="AF27" i="48"/>
  <c r="AD27" i="48"/>
  <c r="N26" i="48"/>
  <c r="L26" i="48"/>
  <c r="I50" i="48"/>
  <c r="T50" i="48" s="1"/>
  <c r="H50" i="48"/>
  <c r="S50" i="48" s="1"/>
  <c r="G50" i="48"/>
  <c r="R50" i="48" s="1"/>
  <c r="M26" i="48"/>
  <c r="M25" i="48"/>
  <c r="I49" i="48"/>
  <c r="T49" i="48" s="1"/>
  <c r="G49" i="48"/>
  <c r="R49" i="48" s="1"/>
  <c r="AF28" i="48"/>
  <c r="J47" i="48"/>
  <c r="U47" i="48" s="1"/>
  <c r="I47" i="48"/>
  <c r="T47" i="48" s="1"/>
  <c r="G47" i="48"/>
  <c r="R47" i="48" s="1"/>
  <c r="N23" i="48"/>
  <c r="P22" i="48"/>
  <c r="J46" i="48"/>
  <c r="U46" i="48" s="1"/>
  <c r="I46" i="48"/>
  <c r="T46" i="48" s="1"/>
  <c r="H46" i="48"/>
  <c r="G46" i="48"/>
  <c r="R46" i="48" s="1"/>
  <c r="P20" i="48"/>
  <c r="L20" i="48"/>
  <c r="K44" i="48"/>
  <c r="V44" i="48" s="1"/>
  <c r="J44" i="48"/>
  <c r="I44" i="48"/>
  <c r="T44" i="48" s="1"/>
  <c r="H44" i="48"/>
  <c r="S44" i="48" s="1"/>
  <c r="G44" i="48"/>
  <c r="R44" i="48" s="1"/>
  <c r="K43" i="48"/>
  <c r="V43" i="48" s="1"/>
  <c r="J43" i="48"/>
  <c r="U43" i="48" s="1"/>
  <c r="G43" i="48"/>
  <c r="R43" i="48" s="1"/>
  <c r="M19" i="48"/>
  <c r="AC28" i="48"/>
  <c r="L17" i="48"/>
  <c r="K41" i="48"/>
  <c r="V41" i="48" s="1"/>
  <c r="J41" i="48"/>
  <c r="U41" i="48" s="1"/>
  <c r="O16" i="48"/>
  <c r="M16" i="48"/>
  <c r="L16" i="48"/>
  <c r="K40" i="48"/>
  <c r="I40" i="48"/>
  <c r="T40" i="48" s="1"/>
  <c r="H27" i="48"/>
  <c r="F40" i="48"/>
  <c r="AE28" i="48"/>
  <c r="AD28" i="48"/>
  <c r="AB28" i="48"/>
  <c r="N14" i="48"/>
  <c r="L14" i="48"/>
  <c r="K38" i="48"/>
  <c r="I28" i="48"/>
  <c r="H28" i="48"/>
  <c r="M14" i="48"/>
  <c r="AE27" i="48"/>
  <c r="AC27" i="48"/>
  <c r="AB27" i="48"/>
  <c r="M13" i="48"/>
  <c r="K37" i="48"/>
  <c r="V37" i="48" s="1"/>
  <c r="J37" i="48"/>
  <c r="I37" i="48"/>
  <c r="G37" i="48"/>
  <c r="P13" i="48"/>
  <c r="Q9" i="48"/>
  <c r="F9" i="48"/>
  <c r="Q46" i="50" l="1"/>
  <c r="W46" i="49"/>
  <c r="N46" i="48"/>
  <c r="Z43" i="48"/>
  <c r="O46" i="48"/>
  <c r="AA43" i="48"/>
  <c r="M44" i="48"/>
  <c r="N44" i="48"/>
  <c r="K52" i="48"/>
  <c r="V38" i="48"/>
  <c r="V52" i="48" s="1"/>
  <c r="J51" i="48"/>
  <c r="U37" i="48"/>
  <c r="U51" i="48" s="1"/>
  <c r="P40" i="48"/>
  <c r="O40" i="48"/>
  <c r="N40" i="48"/>
  <c r="Q40" i="48"/>
  <c r="Q40" i="49" s="1"/>
  <c r="T52" i="48"/>
  <c r="AA49" i="48"/>
  <c r="Z49" i="48"/>
  <c r="Y49" i="48"/>
  <c r="X49" i="48"/>
  <c r="U44" i="48"/>
  <c r="O44" i="48"/>
  <c r="AA47" i="48"/>
  <c r="Z47" i="48"/>
  <c r="Y47" i="48"/>
  <c r="T37" i="48"/>
  <c r="Z46" i="48"/>
  <c r="Y46" i="48"/>
  <c r="X46" i="48"/>
  <c r="W46" i="48"/>
  <c r="V40" i="48"/>
  <c r="Y44" i="48"/>
  <c r="X44" i="48"/>
  <c r="Z44" i="48"/>
  <c r="AA44" i="48"/>
  <c r="S46" i="48"/>
  <c r="M46" i="48"/>
  <c r="X50" i="48"/>
  <c r="AA50" i="48"/>
  <c r="Z50" i="48"/>
  <c r="Y50" i="48"/>
  <c r="X41" i="48"/>
  <c r="AA41" i="48"/>
  <c r="Z41" i="48"/>
  <c r="Y41" i="48"/>
  <c r="F49" i="48"/>
  <c r="P25" i="48"/>
  <c r="O13" i="48"/>
  <c r="P23" i="48"/>
  <c r="N19" i="48"/>
  <c r="P16" i="48"/>
  <c r="P19" i="48"/>
  <c r="N20" i="48"/>
  <c r="M22" i="48"/>
  <c r="L23" i="48"/>
  <c r="I27" i="48"/>
  <c r="J28" i="48"/>
  <c r="H40" i="48"/>
  <c r="X43" i="48"/>
  <c r="L44" i="48"/>
  <c r="K46" i="48"/>
  <c r="V46" i="48" s="1"/>
  <c r="AA46" i="48" s="1"/>
  <c r="F50" i="48"/>
  <c r="O14" i="48"/>
  <c r="F41" i="48"/>
  <c r="O17" i="48"/>
  <c r="P17" i="48"/>
  <c r="O19" i="48"/>
  <c r="L22" i="48"/>
  <c r="L13" i="48"/>
  <c r="O20" i="48"/>
  <c r="N22" i="48"/>
  <c r="O22" i="48"/>
  <c r="M23" i="48"/>
  <c r="L25" i="48"/>
  <c r="K27" i="48"/>
  <c r="K28" i="48"/>
  <c r="F38" i="48"/>
  <c r="L46" i="48"/>
  <c r="N25" i="48"/>
  <c r="O25" i="48"/>
  <c r="O26" i="48"/>
  <c r="G28" i="48"/>
  <c r="P14" i="48"/>
  <c r="N16" i="48"/>
  <c r="M17" i="48"/>
  <c r="P26" i="48"/>
  <c r="F27" i="48"/>
  <c r="F28" i="48"/>
  <c r="F37" i="48"/>
  <c r="J38" i="48"/>
  <c r="I43" i="48"/>
  <c r="T43" i="48" s="1"/>
  <c r="Y43" i="48" s="1"/>
  <c r="F47" i="48"/>
  <c r="I52" i="48"/>
  <c r="G52" i="48"/>
  <c r="N13" i="48"/>
  <c r="O23" i="48"/>
  <c r="Q44" i="48"/>
  <c r="P44" i="48"/>
  <c r="N17" i="48"/>
  <c r="G27" i="48"/>
  <c r="R38" i="48"/>
  <c r="J27" i="48"/>
  <c r="L19" i="48"/>
  <c r="F43" i="48"/>
  <c r="M20" i="48"/>
  <c r="G40" i="48"/>
  <c r="R40" i="48" s="1"/>
  <c r="H47" i="48"/>
  <c r="S47" i="48" s="1"/>
  <c r="S52" i="48" s="1"/>
  <c r="Q40" i="50" l="1"/>
  <c r="W40" i="49"/>
  <c r="Q46" i="51"/>
  <c r="W46" i="50"/>
  <c r="W44" i="48"/>
  <c r="Q44" i="49"/>
  <c r="L40" i="48"/>
  <c r="X47" i="48"/>
  <c r="R52" i="48"/>
  <c r="Y38" i="48"/>
  <c r="X38" i="48"/>
  <c r="AA38" i="48"/>
  <c r="P46" i="48"/>
  <c r="V51" i="48"/>
  <c r="Z40" i="48"/>
  <c r="Y40" i="48"/>
  <c r="X40" i="48"/>
  <c r="AA40" i="48"/>
  <c r="L47" i="48"/>
  <c r="Q47" i="48"/>
  <c r="N47" i="48"/>
  <c r="M47" i="48"/>
  <c r="P47" i="48"/>
  <c r="O47" i="48"/>
  <c r="Q37" i="48"/>
  <c r="Q37" i="49" s="1"/>
  <c r="N37" i="48"/>
  <c r="P37" i="48"/>
  <c r="O37" i="48"/>
  <c r="L37" i="48"/>
  <c r="F51" i="48"/>
  <c r="M37" i="48"/>
  <c r="O43" i="48"/>
  <c r="N43" i="48"/>
  <c r="M43" i="48"/>
  <c r="L43" i="48"/>
  <c r="Q43" i="48"/>
  <c r="P43" i="48"/>
  <c r="O28" i="48"/>
  <c r="L28" i="48"/>
  <c r="M28" i="48"/>
  <c r="P28" i="48"/>
  <c r="N28" i="48"/>
  <c r="I51" i="48"/>
  <c r="H52" i="48"/>
  <c r="N41" i="48"/>
  <c r="M41" i="48"/>
  <c r="L41" i="48"/>
  <c r="P41" i="48"/>
  <c r="O41" i="48"/>
  <c r="Q41" i="48"/>
  <c r="S40" i="48"/>
  <c r="S51" i="48" s="1"/>
  <c r="H51" i="48"/>
  <c r="T51" i="48"/>
  <c r="L38" i="48"/>
  <c r="M38" i="48"/>
  <c r="F52" i="48"/>
  <c r="P38" i="48"/>
  <c r="O38" i="48"/>
  <c r="N38" i="48"/>
  <c r="Q38" i="48"/>
  <c r="Q38" i="49" s="1"/>
  <c r="Q38" i="50" s="1"/>
  <c r="R51" i="48"/>
  <c r="AA37" i="48"/>
  <c r="Z37" i="48"/>
  <c r="Y37" i="48"/>
  <c r="X37" i="48"/>
  <c r="W40" i="48"/>
  <c r="J52" i="48"/>
  <c r="U38" i="48"/>
  <c r="U52" i="48" s="1"/>
  <c r="M40" i="48"/>
  <c r="N49" i="48"/>
  <c r="M49" i="48"/>
  <c r="Q49" i="48"/>
  <c r="P49" i="48"/>
  <c r="O49" i="48"/>
  <c r="L49" i="48"/>
  <c r="K51" i="48"/>
  <c r="P27" i="48"/>
  <c r="N27" i="48"/>
  <c r="L27" i="48"/>
  <c r="O27" i="48"/>
  <c r="M27" i="48"/>
  <c r="P50" i="48"/>
  <c r="O50" i="48"/>
  <c r="Q50" i="48"/>
  <c r="N50" i="48"/>
  <c r="M50" i="48"/>
  <c r="L50" i="48"/>
  <c r="G51" i="48"/>
  <c r="W44" i="49" l="1"/>
  <c r="Q44" i="50"/>
  <c r="W49" i="48"/>
  <c r="Q49" i="49"/>
  <c r="Q51" i="49" s="1"/>
  <c r="W51" i="49" s="1"/>
  <c r="W50" i="48"/>
  <c r="Q50" i="49"/>
  <c r="Q38" i="51"/>
  <c r="W38" i="50"/>
  <c r="W43" i="48"/>
  <c r="Q43" i="49"/>
  <c r="W47" i="48"/>
  <c r="Q47" i="49"/>
  <c r="W46" i="51"/>
  <c r="Q46" i="52"/>
  <c r="W46" i="52" s="1"/>
  <c r="W41" i="48"/>
  <c r="Q41" i="49"/>
  <c r="Q52" i="49" s="1"/>
  <c r="W52" i="49" s="1"/>
  <c r="Q37" i="50"/>
  <c r="W37" i="49"/>
  <c r="W40" i="50"/>
  <c r="Q40" i="51"/>
  <c r="W38" i="49"/>
  <c r="P52" i="48"/>
  <c r="O52" i="48"/>
  <c r="M52" i="48"/>
  <c r="L52" i="48"/>
  <c r="N52" i="48"/>
  <c r="O51" i="48"/>
  <c r="N51" i="48"/>
  <c r="M51" i="48"/>
  <c r="L51" i="48"/>
  <c r="P51" i="48"/>
  <c r="X52" i="48"/>
  <c r="AA52" i="48"/>
  <c r="Z52" i="48"/>
  <c r="Y52" i="48"/>
  <c r="Z51" i="48"/>
  <c r="Y51" i="48"/>
  <c r="AA51" i="48"/>
  <c r="X51" i="48"/>
  <c r="W38" i="48"/>
  <c r="Q52" i="48"/>
  <c r="W52" i="48" s="1"/>
  <c r="Z38" i="48"/>
  <c r="Q51" i="48"/>
  <c r="W51" i="48" s="1"/>
  <c r="W37" i="48"/>
  <c r="W38" i="51" l="1"/>
  <c r="Q38" i="52"/>
  <c r="Q50" i="50"/>
  <c r="W50" i="49"/>
  <c r="Q47" i="50"/>
  <c r="W47" i="49"/>
  <c r="Q49" i="50"/>
  <c r="Q51" i="50" s="1"/>
  <c r="W51" i="50" s="1"/>
  <c r="W49" i="49"/>
  <c r="Q43" i="50"/>
  <c r="W43" i="49"/>
  <c r="Q40" i="52"/>
  <c r="W40" i="52" s="1"/>
  <c r="W40" i="51"/>
  <c r="Q37" i="51"/>
  <c r="W37" i="50"/>
  <c r="Q44" i="51"/>
  <c r="W44" i="50"/>
  <c r="Q41" i="50"/>
  <c r="W41" i="49"/>
  <c r="AF52" i="47"/>
  <c r="AE52" i="47"/>
  <c r="AD52" i="47"/>
  <c r="AF51" i="47"/>
  <c r="AE51" i="47"/>
  <c r="AD51" i="47"/>
  <c r="AC44" i="47"/>
  <c r="Q33" i="47"/>
  <c r="K50" i="47"/>
  <c r="U26" i="48"/>
  <c r="U26" i="49" s="1"/>
  <c r="U26" i="50" s="1"/>
  <c r="U26" i="51" s="1"/>
  <c r="U26" i="52" s="1"/>
  <c r="U26" i="53" s="1"/>
  <c r="I50" i="47"/>
  <c r="Q26" i="48"/>
  <c r="Q26" i="49" s="1"/>
  <c r="Q26" i="50" s="1"/>
  <c r="I49" i="47"/>
  <c r="H49" i="47"/>
  <c r="G49" i="47"/>
  <c r="S49" i="47" s="1"/>
  <c r="L25" i="47"/>
  <c r="K47" i="47"/>
  <c r="J47" i="47"/>
  <c r="V47" i="47" s="1"/>
  <c r="I47" i="47"/>
  <c r="U47" i="47" s="1"/>
  <c r="S23" i="48"/>
  <c r="S23" i="49" s="1"/>
  <c r="S23" i="50" s="1"/>
  <c r="S23" i="51" s="1"/>
  <c r="S23" i="52" s="1"/>
  <c r="S23" i="53" s="1"/>
  <c r="R23" i="48"/>
  <c r="R23" i="49" s="1"/>
  <c r="R23" i="50" s="1"/>
  <c r="R23" i="51" s="1"/>
  <c r="R23" i="52" s="1"/>
  <c r="R23" i="53" s="1"/>
  <c r="V22" i="48"/>
  <c r="V22" i="49" s="1"/>
  <c r="V22" i="50" s="1"/>
  <c r="V22" i="51" s="1"/>
  <c r="V22" i="52" s="1"/>
  <c r="V22" i="53" s="1"/>
  <c r="U22" i="48"/>
  <c r="U22" i="49" s="1"/>
  <c r="U22" i="50" s="1"/>
  <c r="U22" i="51" s="1"/>
  <c r="U22" i="52" s="1"/>
  <c r="U22" i="53" s="1"/>
  <c r="G46" i="47"/>
  <c r="S46" i="47" s="1"/>
  <c r="Q22" i="48"/>
  <c r="Q22" i="49" s="1"/>
  <c r="Q22" i="50" s="1"/>
  <c r="J44" i="47"/>
  <c r="V44" i="47" s="1"/>
  <c r="I44" i="47"/>
  <c r="U44" i="47" s="1"/>
  <c r="H44" i="47"/>
  <c r="T44" i="47" s="1"/>
  <c r="G44" i="47"/>
  <c r="S44" i="47" s="1"/>
  <c r="Q20" i="48"/>
  <c r="Q20" i="49" s="1"/>
  <c r="Q20" i="50" s="1"/>
  <c r="K43" i="47"/>
  <c r="U19" i="48"/>
  <c r="U19" i="49" s="1"/>
  <c r="U19" i="50" s="1"/>
  <c r="U19" i="51" s="1"/>
  <c r="U19" i="52" s="1"/>
  <c r="U19" i="53" s="1"/>
  <c r="T19" i="48"/>
  <c r="T19" i="49" s="1"/>
  <c r="T19" i="50" s="1"/>
  <c r="T19" i="51" s="1"/>
  <c r="T19" i="52" s="1"/>
  <c r="T19" i="53" s="1"/>
  <c r="S19" i="48"/>
  <c r="S19" i="49" s="1"/>
  <c r="S19" i="50" s="1"/>
  <c r="S19" i="51" s="1"/>
  <c r="S19" i="52" s="1"/>
  <c r="S19" i="53" s="1"/>
  <c r="K41" i="47"/>
  <c r="H41" i="47"/>
  <c r="T41" i="47" s="1"/>
  <c r="G41" i="47"/>
  <c r="S41" i="47" s="1"/>
  <c r="F41" i="47"/>
  <c r="V16" i="48"/>
  <c r="V16" i="49" s="1"/>
  <c r="V16" i="50" s="1"/>
  <c r="V16" i="51" s="1"/>
  <c r="V16" i="52" s="1"/>
  <c r="V16" i="53" s="1"/>
  <c r="K40" i="47"/>
  <c r="J40" i="47"/>
  <c r="V40" i="47" s="1"/>
  <c r="I40" i="47"/>
  <c r="U40" i="47" s="1"/>
  <c r="H40" i="47"/>
  <c r="R16" i="48"/>
  <c r="R16" i="49" s="1"/>
  <c r="R16" i="50" s="1"/>
  <c r="R16" i="51" s="1"/>
  <c r="R16" i="52" s="1"/>
  <c r="R16" i="53" s="1"/>
  <c r="F40" i="47"/>
  <c r="V14" i="48"/>
  <c r="V14" i="49" s="1"/>
  <c r="V14" i="50" s="1"/>
  <c r="V14" i="51" s="1"/>
  <c r="U14" i="48"/>
  <c r="U14" i="49" s="1"/>
  <c r="U14" i="50" s="1"/>
  <c r="U14" i="51" s="1"/>
  <c r="T14" i="48"/>
  <c r="T14" i="49" s="1"/>
  <c r="T14" i="50" s="1"/>
  <c r="I37" i="47"/>
  <c r="U37" i="47" s="1"/>
  <c r="H37" i="47"/>
  <c r="T37" i="47" s="1"/>
  <c r="G37" i="47"/>
  <c r="S37" i="47" s="1"/>
  <c r="F37" i="47"/>
  <c r="Q9" i="47"/>
  <c r="F9" i="47"/>
  <c r="F33" i="47" s="1"/>
  <c r="N23" i="47" l="1"/>
  <c r="S19" i="54"/>
  <c r="X19" i="53"/>
  <c r="U22" i="54"/>
  <c r="U22" i="55" s="1"/>
  <c r="Z22" i="55" s="1"/>
  <c r="Z22" i="53"/>
  <c r="R23" i="54"/>
  <c r="R23" i="55" s="1"/>
  <c r="W23" i="53"/>
  <c r="V16" i="54"/>
  <c r="AA16" i="53"/>
  <c r="T19" i="54"/>
  <c r="Y19" i="53"/>
  <c r="V22" i="54"/>
  <c r="V22" i="55" s="1"/>
  <c r="AA22" i="55" s="1"/>
  <c r="AA22" i="53"/>
  <c r="S23" i="54"/>
  <c r="S23" i="55" s="1"/>
  <c r="X23" i="53"/>
  <c r="U26" i="54"/>
  <c r="Z26" i="53"/>
  <c r="R16" i="54"/>
  <c r="W16" i="53"/>
  <c r="U19" i="54"/>
  <c r="Z19" i="53"/>
  <c r="AC52" i="47"/>
  <c r="L22" i="47"/>
  <c r="U16" i="48"/>
  <c r="U16" i="49" s="1"/>
  <c r="U16" i="50" s="1"/>
  <c r="U16" i="51" s="1"/>
  <c r="U16" i="52" s="1"/>
  <c r="U16" i="53" s="1"/>
  <c r="V14" i="52"/>
  <c r="V14" i="53" s="1"/>
  <c r="V14" i="54" s="1"/>
  <c r="T14" i="51"/>
  <c r="L20" i="47"/>
  <c r="U23" i="48"/>
  <c r="U23" i="49" s="1"/>
  <c r="U23" i="50" s="1"/>
  <c r="U23" i="51" s="1"/>
  <c r="U23" i="52" s="1"/>
  <c r="U23" i="53" s="1"/>
  <c r="U14" i="52"/>
  <c r="U14" i="53" s="1"/>
  <c r="V23" i="48"/>
  <c r="V23" i="49" s="1"/>
  <c r="V23" i="50" s="1"/>
  <c r="V23" i="51" s="1"/>
  <c r="V23" i="52" s="1"/>
  <c r="V23" i="53" s="1"/>
  <c r="Q37" i="52"/>
  <c r="W37" i="51"/>
  <c r="W47" i="50"/>
  <c r="Q47" i="51"/>
  <c r="W50" i="50"/>
  <c r="Q50" i="51"/>
  <c r="Q41" i="51"/>
  <c r="W41" i="50"/>
  <c r="Q52" i="50"/>
  <c r="W52" i="50" s="1"/>
  <c r="W43" i="50"/>
  <c r="Q43" i="51"/>
  <c r="W38" i="52"/>
  <c r="Q49" i="51"/>
  <c r="W49" i="50"/>
  <c r="Q44" i="52"/>
  <c r="W44" i="52" s="1"/>
  <c r="W44" i="51"/>
  <c r="Q26" i="51"/>
  <c r="Z26" i="50"/>
  <c r="Q20" i="51"/>
  <c r="AA22" i="50"/>
  <c r="Q22" i="51"/>
  <c r="Z22" i="50"/>
  <c r="P14" i="47"/>
  <c r="Z26" i="49"/>
  <c r="S17" i="48"/>
  <c r="S17" i="49" s="1"/>
  <c r="S17" i="50" s="1"/>
  <c r="S17" i="51" s="1"/>
  <c r="S17" i="52" s="1"/>
  <c r="S17" i="53" s="1"/>
  <c r="M20" i="47"/>
  <c r="Z22" i="49"/>
  <c r="AA22" i="49"/>
  <c r="S25" i="48"/>
  <c r="S25" i="49" s="1"/>
  <c r="S25" i="50" s="1"/>
  <c r="S25" i="51" s="1"/>
  <c r="S25" i="52" s="1"/>
  <c r="S25" i="53" s="1"/>
  <c r="AB27" i="47"/>
  <c r="L13" i="47"/>
  <c r="O14" i="47"/>
  <c r="S20" i="48"/>
  <c r="S20" i="49" s="1"/>
  <c r="T25" i="48"/>
  <c r="T25" i="49" s="1"/>
  <c r="T25" i="50" s="1"/>
  <c r="T25" i="51" s="1"/>
  <c r="T25" i="52" s="1"/>
  <c r="T25" i="53" s="1"/>
  <c r="R13" i="48"/>
  <c r="R13" i="49" s="1"/>
  <c r="R13" i="50" s="1"/>
  <c r="U20" i="48"/>
  <c r="U20" i="49" s="1"/>
  <c r="U20" i="50" s="1"/>
  <c r="U20" i="51" s="1"/>
  <c r="U20" i="52" s="1"/>
  <c r="U20" i="53" s="1"/>
  <c r="M23" i="47"/>
  <c r="S13" i="48"/>
  <c r="S13" i="49" s="1"/>
  <c r="S13" i="50" s="1"/>
  <c r="S13" i="51" s="1"/>
  <c r="AC51" i="47"/>
  <c r="O26" i="47"/>
  <c r="Z22" i="48"/>
  <c r="AA22" i="48"/>
  <c r="Z26" i="48"/>
  <c r="M37" i="47"/>
  <c r="Q14" i="48"/>
  <c r="Q14" i="49" s="1"/>
  <c r="Q14" i="50" s="1"/>
  <c r="X20" i="48"/>
  <c r="O20" i="47"/>
  <c r="P22" i="47"/>
  <c r="F44" i="47"/>
  <c r="M44" i="47" s="1"/>
  <c r="T13" i="48"/>
  <c r="T13" i="49" s="1"/>
  <c r="T13" i="50" s="1"/>
  <c r="AC27" i="47"/>
  <c r="AD28" i="47"/>
  <c r="AD27" i="47"/>
  <c r="V19" i="48"/>
  <c r="V19" i="49" s="1"/>
  <c r="V19" i="50" s="1"/>
  <c r="V19" i="51" s="1"/>
  <c r="V19" i="52" s="1"/>
  <c r="V19" i="53" s="1"/>
  <c r="T20" i="48"/>
  <c r="R22" i="48"/>
  <c r="AE28" i="47"/>
  <c r="M17" i="47"/>
  <c r="AF28" i="47"/>
  <c r="M16" i="47"/>
  <c r="AF27" i="47"/>
  <c r="Q17" i="48"/>
  <c r="Q17" i="49" s="1"/>
  <c r="Q17" i="50" s="1"/>
  <c r="O19" i="47"/>
  <c r="P26" i="47"/>
  <c r="AC28" i="47"/>
  <c r="L16" i="47"/>
  <c r="AE27" i="47"/>
  <c r="T16" i="48"/>
  <c r="T16" i="49" s="1"/>
  <c r="T16" i="50" s="1"/>
  <c r="T16" i="51" s="1"/>
  <c r="T16" i="52" s="1"/>
  <c r="T16" i="53" s="1"/>
  <c r="R17" i="48"/>
  <c r="R17" i="49" s="1"/>
  <c r="R17" i="50" s="1"/>
  <c r="R17" i="51" s="1"/>
  <c r="R17" i="52" s="1"/>
  <c r="R17" i="53" s="1"/>
  <c r="R25" i="48"/>
  <c r="R25" i="49" s="1"/>
  <c r="R25" i="50" s="1"/>
  <c r="R25" i="51" s="1"/>
  <c r="R25" i="52" s="1"/>
  <c r="R25" i="53" s="1"/>
  <c r="K46" i="47"/>
  <c r="I43" i="47"/>
  <c r="U43" i="47" s="1"/>
  <c r="J43" i="47"/>
  <c r="V43" i="47" s="1"/>
  <c r="I46" i="47"/>
  <c r="U46" i="47" s="1"/>
  <c r="K37" i="47"/>
  <c r="K27" i="47"/>
  <c r="J41" i="47"/>
  <c r="V41" i="47" s="1"/>
  <c r="U17" i="48"/>
  <c r="J28" i="47"/>
  <c r="M22" i="47"/>
  <c r="H46" i="47"/>
  <c r="T46" i="47" s="1"/>
  <c r="G50" i="47"/>
  <c r="S50" i="47" s="1"/>
  <c r="P41" i="47"/>
  <c r="K44" i="47"/>
  <c r="N19" i="47"/>
  <c r="K49" i="47"/>
  <c r="V25" i="48"/>
  <c r="V25" i="49" s="1"/>
  <c r="V25" i="50" s="1"/>
  <c r="V25" i="51" s="1"/>
  <c r="V25" i="52" s="1"/>
  <c r="V25" i="53" s="1"/>
  <c r="L37" i="47"/>
  <c r="M14" i="47"/>
  <c r="P40" i="47"/>
  <c r="O40" i="47"/>
  <c r="M40" i="47"/>
  <c r="N40" i="47"/>
  <c r="O17" i="47"/>
  <c r="X20" i="47"/>
  <c r="Z20" i="47"/>
  <c r="J49" i="47"/>
  <c r="U25" i="48"/>
  <c r="U25" i="49" s="1"/>
  <c r="U25" i="50" s="1"/>
  <c r="U25" i="51" s="1"/>
  <c r="U25" i="52" s="1"/>
  <c r="U25" i="53" s="1"/>
  <c r="P13" i="47"/>
  <c r="F43" i="47"/>
  <c r="L19" i="47"/>
  <c r="Q19" i="48"/>
  <c r="Q19" i="49" s="1"/>
  <c r="Q19" i="50" s="1"/>
  <c r="M19" i="47"/>
  <c r="P19" i="47"/>
  <c r="S14" i="48"/>
  <c r="S14" i="49" s="1"/>
  <c r="S14" i="50" s="1"/>
  <c r="H38" i="47"/>
  <c r="T38" i="47" s="1"/>
  <c r="H28" i="47"/>
  <c r="G43" i="47"/>
  <c r="S43" i="47" s="1"/>
  <c r="R19" i="48"/>
  <c r="R19" i="49" s="1"/>
  <c r="R19" i="50" s="1"/>
  <c r="R19" i="51" s="1"/>
  <c r="R19" i="52" s="1"/>
  <c r="R19" i="53" s="1"/>
  <c r="N22" i="47"/>
  <c r="Z22" i="47"/>
  <c r="AA22" i="47"/>
  <c r="P25" i="47"/>
  <c r="H50" i="47"/>
  <c r="G28" i="47"/>
  <c r="R14" i="48"/>
  <c r="R14" i="49" s="1"/>
  <c r="R14" i="50" s="1"/>
  <c r="G38" i="47"/>
  <c r="S38" i="47" s="1"/>
  <c r="L14" i="47"/>
  <c r="J37" i="47"/>
  <c r="V37" i="47" s="1"/>
  <c r="J27" i="47"/>
  <c r="AB28" i="47"/>
  <c r="I41" i="47"/>
  <c r="U41" i="47" s="1"/>
  <c r="Q23" i="48"/>
  <c r="Q23" i="49" s="1"/>
  <c r="Q23" i="50" s="1"/>
  <c r="O23" i="47"/>
  <c r="F47" i="47"/>
  <c r="P23" i="47"/>
  <c r="L23" i="47"/>
  <c r="M26" i="47"/>
  <c r="Z26" i="47"/>
  <c r="K28" i="47"/>
  <c r="AA14" i="47"/>
  <c r="P16" i="47"/>
  <c r="H27" i="47"/>
  <c r="K38" i="47"/>
  <c r="G47" i="47"/>
  <c r="S47" i="47" s="1"/>
  <c r="Q13" i="48"/>
  <c r="Q13" i="49" s="1"/>
  <c r="Q13" i="50" s="1"/>
  <c r="N14" i="47"/>
  <c r="P17" i="47"/>
  <c r="O22" i="47"/>
  <c r="T23" i="48"/>
  <c r="T23" i="49" s="1"/>
  <c r="T23" i="50" s="1"/>
  <c r="T23" i="51" s="1"/>
  <c r="T23" i="52" s="1"/>
  <c r="T23" i="53" s="1"/>
  <c r="Q25" i="48"/>
  <c r="Q25" i="49" s="1"/>
  <c r="Q25" i="50" s="1"/>
  <c r="N26" i="47"/>
  <c r="F38" i="47"/>
  <c r="L41" i="47"/>
  <c r="F46" i="47"/>
  <c r="F49" i="47"/>
  <c r="J50" i="47"/>
  <c r="I28" i="47"/>
  <c r="M41" i="47"/>
  <c r="H43" i="47"/>
  <c r="T43" i="47" s="1"/>
  <c r="F27" i="47"/>
  <c r="N37" i="47"/>
  <c r="I38" i="47"/>
  <c r="U38" i="47" s="1"/>
  <c r="M13" i="47"/>
  <c r="Z14" i="47"/>
  <c r="O16" i="47"/>
  <c r="L17" i="47"/>
  <c r="N20" i="47"/>
  <c r="M25" i="47"/>
  <c r="G27" i="47"/>
  <c r="J38" i="47"/>
  <c r="V38" i="47" s="1"/>
  <c r="J46" i="47"/>
  <c r="V46" i="47" s="1"/>
  <c r="F50" i="47"/>
  <c r="O13" i="47"/>
  <c r="Q16" i="48"/>
  <c r="Q16" i="49" s="1"/>
  <c r="Q16" i="50" s="1"/>
  <c r="N17" i="47"/>
  <c r="P20" i="47"/>
  <c r="O25" i="47"/>
  <c r="L26" i="47"/>
  <c r="I27" i="47"/>
  <c r="F28" i="47"/>
  <c r="G40" i="47"/>
  <c r="S40" i="47" s="1"/>
  <c r="H47" i="47"/>
  <c r="T47" i="47" s="1"/>
  <c r="N16" i="47"/>
  <c r="N13" i="47"/>
  <c r="N25" i="47"/>
  <c r="V26" i="46"/>
  <c r="U26" i="46"/>
  <c r="T26" i="46"/>
  <c r="S26" i="46"/>
  <c r="R26" i="46"/>
  <c r="Q26" i="46"/>
  <c r="V25" i="46"/>
  <c r="U25" i="46"/>
  <c r="T25" i="46"/>
  <c r="S25" i="46"/>
  <c r="R25" i="46"/>
  <c r="Q25" i="46"/>
  <c r="V23" i="46"/>
  <c r="U23" i="46"/>
  <c r="T23" i="46"/>
  <c r="S23" i="46"/>
  <c r="R23" i="46"/>
  <c r="V22" i="46"/>
  <c r="U22" i="46"/>
  <c r="T22" i="46"/>
  <c r="S22" i="46"/>
  <c r="R22" i="46"/>
  <c r="V20" i="46"/>
  <c r="U20" i="46"/>
  <c r="T20" i="46"/>
  <c r="S20" i="46"/>
  <c r="R20" i="46"/>
  <c r="Q20" i="46"/>
  <c r="V19" i="46"/>
  <c r="U19" i="46"/>
  <c r="T19" i="46"/>
  <c r="S19" i="46"/>
  <c r="R19" i="46"/>
  <c r="Q19" i="46"/>
  <c r="W19" i="46" s="1"/>
  <c r="V17" i="46"/>
  <c r="U17" i="46"/>
  <c r="T17" i="46"/>
  <c r="S17" i="46"/>
  <c r="R17" i="46"/>
  <c r="V16" i="46"/>
  <c r="U16" i="46"/>
  <c r="T16" i="46"/>
  <c r="S16" i="46"/>
  <c r="R16" i="46"/>
  <c r="V14" i="46"/>
  <c r="U14" i="46"/>
  <c r="T14" i="46"/>
  <c r="S14" i="46"/>
  <c r="R14" i="46"/>
  <c r="V13" i="46"/>
  <c r="U13" i="46"/>
  <c r="T13" i="46"/>
  <c r="S13" i="46"/>
  <c r="R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J47" i="45"/>
  <c r="I47" i="45"/>
  <c r="K46" i="45"/>
  <c r="H46" i="45"/>
  <c r="K44" i="45"/>
  <c r="H44" i="45"/>
  <c r="M44" i="45"/>
  <c r="J43" i="45"/>
  <c r="I43" i="45"/>
  <c r="I40" i="45"/>
  <c r="H40" i="45"/>
  <c r="AC51" i="45"/>
  <c r="J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Q17" i="46" s="1"/>
  <c r="P17" i="45"/>
  <c r="V17" i="45"/>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Q13" i="46" s="1"/>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R19" i="54" l="1"/>
  <c r="W19" i="53"/>
  <c r="T25" i="54"/>
  <c r="Y25" i="53"/>
  <c r="U16" i="54"/>
  <c r="Z16" i="53"/>
  <c r="U26" i="55"/>
  <c r="Z26" i="55" s="1"/>
  <c r="Z26" i="54"/>
  <c r="V16" i="55"/>
  <c r="AA16" i="55" s="1"/>
  <c r="AA16" i="54"/>
  <c r="S17" i="54"/>
  <c r="X17" i="53"/>
  <c r="V23" i="54"/>
  <c r="V23" i="55" s="1"/>
  <c r="AA23" i="53"/>
  <c r="T23" i="54"/>
  <c r="T23" i="55" s="1"/>
  <c r="Y23" i="53"/>
  <c r="U25" i="54"/>
  <c r="Z25" i="53"/>
  <c r="U14" i="54"/>
  <c r="Z14" i="53"/>
  <c r="U23" i="54"/>
  <c r="U23" i="55" s="1"/>
  <c r="Z23" i="53"/>
  <c r="U19" i="55"/>
  <c r="Z19" i="55" s="1"/>
  <c r="Z19" i="54"/>
  <c r="V19" i="54"/>
  <c r="AA19" i="53"/>
  <c r="R17" i="54"/>
  <c r="W17" i="53"/>
  <c r="S25" i="54"/>
  <c r="X25" i="53"/>
  <c r="R25" i="54"/>
  <c r="W25" i="53"/>
  <c r="V25" i="54"/>
  <c r="AA25" i="53"/>
  <c r="T16" i="54"/>
  <c r="Y16" i="53"/>
  <c r="U20" i="54"/>
  <c r="Z20" i="53"/>
  <c r="R16" i="55"/>
  <c r="W16" i="55" s="1"/>
  <c r="W16" i="54"/>
  <c r="T19" i="55"/>
  <c r="Y19" i="55" s="1"/>
  <c r="Y19" i="54"/>
  <c r="S19" i="55"/>
  <c r="X19" i="55" s="1"/>
  <c r="X19" i="54"/>
  <c r="W22" i="47"/>
  <c r="V14" i="55"/>
  <c r="AA14" i="54"/>
  <c r="AA14" i="53"/>
  <c r="O41" i="47"/>
  <c r="S14" i="51"/>
  <c r="S13" i="52"/>
  <c r="S13" i="53" s="1"/>
  <c r="Z20" i="50"/>
  <c r="T14" i="52"/>
  <c r="T14" i="53" s="1"/>
  <c r="T14" i="54" s="1"/>
  <c r="R14" i="51"/>
  <c r="R13" i="51"/>
  <c r="T13" i="51"/>
  <c r="X20" i="49"/>
  <c r="S20" i="50"/>
  <c r="Z20" i="49"/>
  <c r="AA17" i="45"/>
  <c r="W41" i="51"/>
  <c r="Q41" i="52"/>
  <c r="Q52" i="51"/>
  <c r="W52" i="51" s="1"/>
  <c r="Q49" i="52"/>
  <c r="W49" i="52" s="1"/>
  <c r="W49" i="51"/>
  <c r="W50" i="51"/>
  <c r="Q50" i="52"/>
  <c r="W50" i="52" s="1"/>
  <c r="Q47" i="52"/>
  <c r="W47" i="52" s="1"/>
  <c r="W47" i="51"/>
  <c r="Q43" i="52"/>
  <c r="W43" i="52" s="1"/>
  <c r="W43" i="51"/>
  <c r="Q51" i="51"/>
  <c r="W51" i="51" s="1"/>
  <c r="W37" i="52"/>
  <c r="Q20" i="52"/>
  <c r="Z20" i="51"/>
  <c r="Q13" i="51"/>
  <c r="Q27" i="50"/>
  <c r="X13" i="50"/>
  <c r="Y13" i="50"/>
  <c r="W13" i="50"/>
  <c r="Z16" i="50"/>
  <c r="Q16" i="51"/>
  <c r="Y16" i="50"/>
  <c r="AA16" i="50"/>
  <c r="W16" i="50"/>
  <c r="Q25" i="51"/>
  <c r="X25" i="50"/>
  <c r="AA25" i="50"/>
  <c r="Z25" i="50"/>
  <c r="Y25" i="50"/>
  <c r="W25" i="50"/>
  <c r="Q22" i="52"/>
  <c r="Z22" i="51"/>
  <c r="AA22" i="51"/>
  <c r="Z25" i="49"/>
  <c r="Q17" i="51"/>
  <c r="W17" i="50"/>
  <c r="X17" i="50"/>
  <c r="X14" i="50"/>
  <c r="Q14" i="51"/>
  <c r="AA14" i="50"/>
  <c r="W14" i="50"/>
  <c r="Z14" i="50"/>
  <c r="Q28" i="50"/>
  <c r="Y14" i="50"/>
  <c r="Q23" i="51"/>
  <c r="AA23" i="50"/>
  <c r="W23" i="50"/>
  <c r="Z23" i="50"/>
  <c r="Y23" i="50"/>
  <c r="X23" i="50"/>
  <c r="AA25" i="49"/>
  <c r="X19" i="50"/>
  <c r="Q19" i="51"/>
  <c r="AA19" i="50"/>
  <c r="Z19" i="50"/>
  <c r="Y19" i="50"/>
  <c r="W19" i="50"/>
  <c r="Z19" i="49"/>
  <c r="Q26" i="52"/>
  <c r="Z26" i="51"/>
  <c r="W25" i="49"/>
  <c r="X25" i="49"/>
  <c r="Y25" i="49"/>
  <c r="R27" i="48"/>
  <c r="R22" i="49"/>
  <c r="W23" i="49"/>
  <c r="AA23" i="49"/>
  <c r="Z23" i="49"/>
  <c r="X23" i="49"/>
  <c r="Y23" i="49"/>
  <c r="U28" i="47"/>
  <c r="Y20" i="48"/>
  <c r="T20" i="49"/>
  <c r="Z16" i="49"/>
  <c r="Y16" i="49"/>
  <c r="W16" i="49"/>
  <c r="AA16" i="49"/>
  <c r="L44" i="47"/>
  <c r="Z17" i="47"/>
  <c r="W17" i="49"/>
  <c r="X17" i="49"/>
  <c r="AA19" i="49"/>
  <c r="Z20" i="48"/>
  <c r="W19" i="49"/>
  <c r="X19" i="49"/>
  <c r="Y19" i="49"/>
  <c r="U28" i="48"/>
  <c r="U17" i="49"/>
  <c r="W13" i="49"/>
  <c r="Q27" i="49"/>
  <c r="X13" i="49"/>
  <c r="Y13" i="49"/>
  <c r="T27" i="47"/>
  <c r="AA14" i="49"/>
  <c r="W14" i="49"/>
  <c r="Q28" i="49"/>
  <c r="Y14" i="49"/>
  <c r="Z14" i="49"/>
  <c r="X14" i="49"/>
  <c r="Y26" i="47"/>
  <c r="T26" i="48"/>
  <c r="W26" i="47"/>
  <c r="R26" i="48"/>
  <c r="S27" i="47"/>
  <c r="S16" i="48"/>
  <c r="Y13" i="48"/>
  <c r="X13" i="48"/>
  <c r="W13" i="48"/>
  <c r="Q27" i="48"/>
  <c r="T28" i="47"/>
  <c r="T17" i="48"/>
  <c r="X17" i="47"/>
  <c r="X22" i="47"/>
  <c r="S22" i="48"/>
  <c r="V27" i="47"/>
  <c r="V13" i="48"/>
  <c r="W22" i="48"/>
  <c r="N44" i="47"/>
  <c r="X25" i="48"/>
  <c r="AA25" i="48"/>
  <c r="Y25" i="48"/>
  <c r="W25" i="48"/>
  <c r="Z25" i="48"/>
  <c r="R27" i="47"/>
  <c r="W17" i="47"/>
  <c r="W14" i="48"/>
  <c r="AA14" i="48"/>
  <c r="Z14" i="48"/>
  <c r="Y14" i="48"/>
  <c r="Q28" i="48"/>
  <c r="X14" i="48"/>
  <c r="V28" i="47"/>
  <c r="V17" i="48"/>
  <c r="V17" i="49" s="1"/>
  <c r="V17" i="50" s="1"/>
  <c r="U27" i="47"/>
  <c r="U13" i="48"/>
  <c r="Y14" i="47"/>
  <c r="Y22" i="47"/>
  <c r="T22" i="48"/>
  <c r="AA23" i="48"/>
  <c r="W23" i="48"/>
  <c r="Y23" i="48"/>
  <c r="X23" i="48"/>
  <c r="Z23" i="48"/>
  <c r="X26" i="47"/>
  <c r="S26" i="48"/>
  <c r="Y17" i="47"/>
  <c r="W19" i="48"/>
  <c r="Y19" i="48"/>
  <c r="X19" i="48"/>
  <c r="AA19" i="48"/>
  <c r="Z19" i="48"/>
  <c r="Y20" i="47"/>
  <c r="AA20" i="47"/>
  <c r="V20" i="48"/>
  <c r="AA26" i="47"/>
  <c r="V26" i="48"/>
  <c r="X17" i="48"/>
  <c r="W17" i="48"/>
  <c r="AA17" i="48"/>
  <c r="Z17" i="48"/>
  <c r="O44" i="47"/>
  <c r="P44" i="47"/>
  <c r="Z16" i="48"/>
  <c r="W16" i="48"/>
  <c r="AA16" i="48"/>
  <c r="Y16" i="48"/>
  <c r="W20" i="47"/>
  <c r="R20" i="48"/>
  <c r="H51" i="47"/>
  <c r="S51" i="47"/>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V51" i="47"/>
  <c r="K51" i="47"/>
  <c r="L40" i="47"/>
  <c r="F51" i="47"/>
  <c r="P50" i="47"/>
  <c r="N50" i="47"/>
  <c r="M50" i="47"/>
  <c r="L50" i="47"/>
  <c r="O50" i="47"/>
  <c r="X13" i="47"/>
  <c r="Q27" i="47"/>
  <c r="W13" i="47"/>
  <c r="Y13" i="47"/>
  <c r="AA13" i="47"/>
  <c r="Z13" i="47"/>
  <c r="N41" i="47"/>
  <c r="G52" i="47"/>
  <c r="AA23" i="47"/>
  <c r="Z23" i="47"/>
  <c r="Y23" i="47"/>
  <c r="X23" i="47"/>
  <c r="W23" i="47"/>
  <c r="P27" i="47"/>
  <c r="O27" i="47"/>
  <c r="L27" i="47"/>
  <c r="N27" i="47"/>
  <c r="M27" i="47"/>
  <c r="M49" i="47"/>
  <c r="L49" i="47"/>
  <c r="P49" i="47"/>
  <c r="O49" i="47"/>
  <c r="N49" i="47"/>
  <c r="V52" i="47"/>
  <c r="K52" i="47"/>
  <c r="S28" i="47"/>
  <c r="X14" i="47"/>
  <c r="O28" i="47"/>
  <c r="N28" i="47"/>
  <c r="M28" i="47"/>
  <c r="L28" i="47"/>
  <c r="P28" i="47"/>
  <c r="I52" i="47"/>
  <c r="R28" i="47"/>
  <c r="W14" i="47"/>
  <c r="S52" i="47"/>
  <c r="H52" i="47"/>
  <c r="U52" i="47"/>
  <c r="J52" i="47"/>
  <c r="Q28" i="47"/>
  <c r="P37" i="47"/>
  <c r="X13" i="46"/>
  <c r="K37" i="46"/>
  <c r="AB27" i="46"/>
  <c r="AB28" i="46"/>
  <c r="G46" i="46"/>
  <c r="S27" i="46"/>
  <c r="H49" i="46"/>
  <c r="O43" i="46"/>
  <c r="Z13" i="46"/>
  <c r="K40" i="46"/>
  <c r="J44" i="46"/>
  <c r="Z20" i="46"/>
  <c r="O16" i="46"/>
  <c r="J40" i="46"/>
  <c r="I49" i="46"/>
  <c r="Y25" i="46"/>
  <c r="K52" i="46"/>
  <c r="M14" i="46"/>
  <c r="K47" i="46"/>
  <c r="I44" i="46"/>
  <c r="Y20" i="46"/>
  <c r="M26" i="46"/>
  <c r="H37" i="46"/>
  <c r="H27" i="46"/>
  <c r="M13" i="46"/>
  <c r="F28" i="46"/>
  <c r="L14" i="46"/>
  <c r="P14" i="46"/>
  <c r="O14" i="46"/>
  <c r="F38" i="46"/>
  <c r="W20" i="46"/>
  <c r="AA20" i="46"/>
  <c r="W25" i="46"/>
  <c r="J27" i="46"/>
  <c r="N41" i="46"/>
  <c r="L17" i="46"/>
  <c r="G41" i="46"/>
  <c r="L26" i="46"/>
  <c r="P26" i="46"/>
  <c r="F50" i="46"/>
  <c r="O26" i="46"/>
  <c r="K27" i="46"/>
  <c r="I37" i="46"/>
  <c r="I27" i="46"/>
  <c r="AA19" i="46"/>
  <c r="AA13" i="46"/>
  <c r="H41" i="46"/>
  <c r="M22" i="46"/>
  <c r="L22" i="46"/>
  <c r="P22" i="46"/>
  <c r="F46" i="46"/>
  <c r="X25"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P44" i="45"/>
  <c r="X13" i="45"/>
  <c r="M49" i="45"/>
  <c r="T20" i="45"/>
  <c r="Y20" i="45" s="1"/>
  <c r="T14" i="45"/>
  <c r="I28" i="45"/>
  <c r="U20" i="45"/>
  <c r="Z20" i="45" s="1"/>
  <c r="M22" i="45"/>
  <c r="L22" i="45"/>
  <c r="P22" i="45"/>
  <c r="Q22" i="45"/>
  <c r="Q22" i="46" s="1"/>
  <c r="K27" i="45"/>
  <c r="P43" i="45"/>
  <c r="O43" i="45"/>
  <c r="W13" i="45"/>
  <c r="Z13" i="45"/>
  <c r="R19" i="45"/>
  <c r="W19" i="45" s="1"/>
  <c r="G43" i="45"/>
  <c r="R22" i="45"/>
  <c r="S25" i="45"/>
  <c r="J44" i="45"/>
  <c r="Q16" i="45"/>
  <c r="Q16" i="46" s="1"/>
  <c r="AA16" i="46" s="1"/>
  <c r="P16"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Q23" i="46" s="1"/>
  <c r="Y23" i="46" s="1"/>
  <c r="P23" i="45"/>
  <c r="M23" i="45"/>
  <c r="O23" i="45"/>
  <c r="X25" i="45"/>
  <c r="L26" i="45"/>
  <c r="O26" i="45"/>
  <c r="P26" i="45"/>
  <c r="K41" i="45"/>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P14" i="45"/>
  <c r="L17" i="45"/>
  <c r="G41" i="45"/>
  <c r="R17" i="45"/>
  <c r="W17" i="45" s="1"/>
  <c r="H50" i="45"/>
  <c r="S26" i="45"/>
  <c r="J28" i="45"/>
  <c r="I38" i="45"/>
  <c r="Q14" i="45"/>
  <c r="Q14" i="46" s="1"/>
  <c r="S17" i="45"/>
  <c r="X17" i="45" s="1"/>
  <c r="F27" i="45"/>
  <c r="K28" i="45"/>
  <c r="W25" i="45"/>
  <c r="N49" i="45"/>
  <c r="N19" i="45"/>
  <c r="G38" i="45"/>
  <c r="L44" i="45"/>
  <c r="O49" i="45"/>
  <c r="N44" i="45"/>
  <c r="M13" i="45"/>
  <c r="T17" i="45"/>
  <c r="Y17" i="45" s="1"/>
  <c r="N20" i="45"/>
  <c r="M25" i="45"/>
  <c r="U25" i="45"/>
  <c r="U27" i="45" s="1"/>
  <c r="G27" i="45"/>
  <c r="O44" i="45"/>
  <c r="N13" i="45"/>
  <c r="N25" i="45"/>
  <c r="H46" i="44"/>
  <c r="M17" i="44"/>
  <c r="K23" i="44"/>
  <c r="H38" i="44"/>
  <c r="J46" i="44"/>
  <c r="J38" i="44"/>
  <c r="L13" i="44"/>
  <c r="N14" i="44"/>
  <c r="N16" i="44"/>
  <c r="H41" i="44"/>
  <c r="J47" i="44"/>
  <c r="H27" i="44"/>
  <c r="J41" i="44"/>
  <c r="F49" i="44"/>
  <c r="N22" i="44"/>
  <c r="G43" i="44"/>
  <c r="M14" i="44"/>
  <c r="F50" i="44"/>
  <c r="N43" i="44"/>
  <c r="M43" i="44"/>
  <c r="K43" i="44"/>
  <c r="N41" i="44"/>
  <c r="M41" i="44"/>
  <c r="L41" i="44"/>
  <c r="K41" i="44"/>
  <c r="G52" i="44"/>
  <c r="J52" i="44"/>
  <c r="I27" i="44"/>
  <c r="N13" i="44"/>
  <c r="L17" i="44"/>
  <c r="N19" i="44"/>
  <c r="L23" i="44"/>
  <c r="N25" i="44"/>
  <c r="J27" i="44"/>
  <c r="I38" i="44"/>
  <c r="F40" i="44"/>
  <c r="H43" i="44"/>
  <c r="F44" i="44"/>
  <c r="I47" i="44"/>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M47"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K49" i="43"/>
  <c r="I50" i="43"/>
  <c r="K13" i="43"/>
  <c r="M14" i="43"/>
  <c r="F38" i="43"/>
  <c r="L49" i="43"/>
  <c r="L19" i="43"/>
  <c r="T14" i="55" l="1"/>
  <c r="Y14" i="54"/>
  <c r="R25" i="55"/>
  <c r="W25" i="55" s="1"/>
  <c r="W25" i="54"/>
  <c r="AA14" i="55"/>
  <c r="U20" i="55"/>
  <c r="Z20" i="55" s="1"/>
  <c r="Z20" i="54"/>
  <c r="S25" i="55"/>
  <c r="X25" i="55" s="1"/>
  <c r="X25" i="54"/>
  <c r="U16" i="55"/>
  <c r="Z16" i="55" s="1"/>
  <c r="Z16" i="54"/>
  <c r="T16" i="55"/>
  <c r="Y16" i="55" s="1"/>
  <c r="Y16" i="54"/>
  <c r="R17" i="55"/>
  <c r="W17" i="55" s="1"/>
  <c r="W17" i="54"/>
  <c r="S13" i="54"/>
  <c r="X13" i="53"/>
  <c r="U14" i="55"/>
  <c r="Z14" i="54"/>
  <c r="S17" i="55"/>
  <c r="X17" i="55" s="1"/>
  <c r="X17" i="54"/>
  <c r="T25" i="55"/>
  <c r="Y25" i="55" s="1"/>
  <c r="Y25" i="54"/>
  <c r="V25" i="55"/>
  <c r="AA25" i="55" s="1"/>
  <c r="AA25" i="54"/>
  <c r="V19" i="55"/>
  <c r="AA19" i="55" s="1"/>
  <c r="AA19" i="54"/>
  <c r="U25" i="55"/>
  <c r="Z25" i="55" s="1"/>
  <c r="Z25" i="54"/>
  <c r="R19" i="55"/>
  <c r="W19" i="55" s="1"/>
  <c r="W19" i="54"/>
  <c r="Y14" i="53"/>
  <c r="Y20" i="49"/>
  <c r="T20" i="50"/>
  <c r="W22" i="49"/>
  <c r="R22" i="50"/>
  <c r="V17" i="51"/>
  <c r="R13" i="52"/>
  <c r="R13" i="53" s="1"/>
  <c r="U28" i="49"/>
  <c r="U17" i="50"/>
  <c r="T13" i="52"/>
  <c r="T13" i="53" s="1"/>
  <c r="T13" i="54" s="1"/>
  <c r="AA17" i="50"/>
  <c r="S14" i="52"/>
  <c r="S14" i="53" s="1"/>
  <c r="S20" i="51"/>
  <c r="X20" i="50"/>
  <c r="R14" i="52"/>
  <c r="R14" i="53" s="1"/>
  <c r="W23" i="46"/>
  <c r="AA23" i="46"/>
  <c r="X23" i="46"/>
  <c r="Z23" i="46"/>
  <c r="X16" i="46"/>
  <c r="Q27" i="46"/>
  <c r="X27" i="46" s="1"/>
  <c r="W16" i="46"/>
  <c r="Y16" i="46"/>
  <c r="Q51" i="52"/>
  <c r="W51" i="52" s="1"/>
  <c r="W41" i="52"/>
  <c r="Q52" i="52"/>
  <c r="W52" i="52" s="1"/>
  <c r="Q28" i="51"/>
  <c r="W14" i="51"/>
  <c r="X14" i="51"/>
  <c r="Q14" i="52"/>
  <c r="Z14" i="51"/>
  <c r="Y14" i="51"/>
  <c r="AA14" i="51"/>
  <c r="Q19" i="52"/>
  <c r="W19" i="51"/>
  <c r="Y19" i="51"/>
  <c r="Z19" i="51"/>
  <c r="X19" i="51"/>
  <c r="AA19" i="51"/>
  <c r="Q23" i="52"/>
  <c r="Y23" i="51"/>
  <c r="W23" i="51"/>
  <c r="X23" i="51"/>
  <c r="Z23" i="51"/>
  <c r="AA23" i="51"/>
  <c r="W16" i="51"/>
  <c r="Q16" i="52"/>
  <c r="Y16" i="51"/>
  <c r="AA16" i="51"/>
  <c r="Z16" i="51"/>
  <c r="Z26" i="52"/>
  <c r="Q25" i="52"/>
  <c r="AA25" i="51"/>
  <c r="Y25" i="51"/>
  <c r="Z25" i="51"/>
  <c r="W25" i="51"/>
  <c r="X25" i="51"/>
  <c r="Q17" i="52"/>
  <c r="W17" i="51"/>
  <c r="X17" i="51"/>
  <c r="AA22" i="52"/>
  <c r="Z22" i="52"/>
  <c r="W13" i="51"/>
  <c r="Q13" i="52"/>
  <c r="X13" i="51"/>
  <c r="Y13" i="51"/>
  <c r="Q27" i="51"/>
  <c r="Z20" i="52"/>
  <c r="X22" i="48"/>
  <c r="S22" i="49"/>
  <c r="X26" i="48"/>
  <c r="S26" i="49"/>
  <c r="S26" i="50" s="1"/>
  <c r="S27" i="48"/>
  <c r="S16" i="49"/>
  <c r="S16" i="50" s="1"/>
  <c r="W20" i="48"/>
  <c r="R20" i="49"/>
  <c r="R20" i="50" s="1"/>
  <c r="U27" i="48"/>
  <c r="Z27" i="48" s="1"/>
  <c r="U13" i="49"/>
  <c r="U13" i="50" s="1"/>
  <c r="T28" i="48"/>
  <c r="Y28" i="48" s="1"/>
  <c r="T17" i="49"/>
  <c r="T17" i="50" s="1"/>
  <c r="W26" i="48"/>
  <c r="R26" i="49"/>
  <c r="Z28" i="49"/>
  <c r="Y22" i="48"/>
  <c r="T22" i="49"/>
  <c r="T22" i="50" s="1"/>
  <c r="Y26" i="48"/>
  <c r="T26" i="49"/>
  <c r="AA17" i="49"/>
  <c r="AA20" i="48"/>
  <c r="V20" i="49"/>
  <c r="AA26" i="48"/>
  <c r="V26" i="49"/>
  <c r="V27" i="48"/>
  <c r="AA27" i="48" s="1"/>
  <c r="V13" i="49"/>
  <c r="V13" i="50" s="1"/>
  <c r="Z17" i="49"/>
  <c r="R27" i="49"/>
  <c r="W27" i="49" s="1"/>
  <c r="X16" i="48"/>
  <c r="V28" i="48"/>
  <c r="AA28" i="48" s="1"/>
  <c r="X27" i="48"/>
  <c r="W27" i="48"/>
  <c r="R28" i="48"/>
  <c r="W28" i="48" s="1"/>
  <c r="Z28" i="48"/>
  <c r="AA13" i="48"/>
  <c r="Y17" i="48"/>
  <c r="S28" i="48"/>
  <c r="X28" i="48" s="1"/>
  <c r="Z13" i="48"/>
  <c r="T27" i="48"/>
  <c r="Y27" i="48" s="1"/>
  <c r="T52" i="47"/>
  <c r="W28" i="47"/>
  <c r="Z28" i="47"/>
  <c r="AA28" i="47"/>
  <c r="Y28" i="47"/>
  <c r="X28" i="47"/>
  <c r="M51" i="47"/>
  <c r="L51" i="47"/>
  <c r="P51" i="47"/>
  <c r="O51" i="47"/>
  <c r="N51" i="47"/>
  <c r="M52" i="47"/>
  <c r="L52" i="47"/>
  <c r="P52" i="47"/>
  <c r="O52" i="47"/>
  <c r="N52" i="47"/>
  <c r="Z27" i="47"/>
  <c r="X27" i="47"/>
  <c r="Y27" i="47"/>
  <c r="W27" i="47"/>
  <c r="AA27" i="47"/>
  <c r="J51" i="46"/>
  <c r="S28" i="46"/>
  <c r="I51" i="46"/>
  <c r="M46" i="46"/>
  <c r="L46" i="46"/>
  <c r="P46" i="46"/>
  <c r="O46" i="46"/>
  <c r="N46" i="46"/>
  <c r="U27" i="46"/>
  <c r="Z27" i="46" s="1"/>
  <c r="Z16" i="46"/>
  <c r="T28" i="46"/>
  <c r="P47" i="46"/>
  <c r="O47" i="46"/>
  <c r="N47" i="46"/>
  <c r="M47" i="46"/>
  <c r="L47" i="46"/>
  <c r="M27" i="46"/>
  <c r="P27" i="46"/>
  <c r="O27" i="46"/>
  <c r="N27" i="46"/>
  <c r="L27" i="46"/>
  <c r="AA17" i="46"/>
  <c r="Z17" i="46"/>
  <c r="Y17" i="46"/>
  <c r="X17" i="46"/>
  <c r="W17" i="46"/>
  <c r="N28" i="46"/>
  <c r="M28" i="46"/>
  <c r="L28" i="46"/>
  <c r="P28" i="46"/>
  <c r="O28" i="46"/>
  <c r="P44" i="46"/>
  <c r="O44" i="46"/>
  <c r="N44" i="46"/>
  <c r="M44" i="46"/>
  <c r="L44" i="46"/>
  <c r="R27" i="46"/>
  <c r="P40" i="46"/>
  <c r="O40" i="46"/>
  <c r="N40" i="46"/>
  <c r="M40" i="46"/>
  <c r="L40" i="46"/>
  <c r="N49" i="46"/>
  <c r="AA26" i="46"/>
  <c r="X26" i="46"/>
  <c r="Z26" i="46"/>
  <c r="Y26" i="46"/>
  <c r="W26" i="46"/>
  <c r="L41" i="46"/>
  <c r="M38" i="46"/>
  <c r="L38" i="46"/>
  <c r="P38" i="46"/>
  <c r="O38" i="46"/>
  <c r="F52" i="46"/>
  <c r="N38" i="46"/>
  <c r="H51" i="46"/>
  <c r="K51" i="46"/>
  <c r="V27" i="46"/>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L51" i="45" s="1"/>
  <c r="M43" i="45"/>
  <c r="S28" i="45"/>
  <c r="V27" i="45"/>
  <c r="R27" i="45"/>
  <c r="I51" i="45"/>
  <c r="N51" i="45" s="1"/>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O51" i="45" s="1"/>
  <c r="T28" i="45"/>
  <c r="AA22" i="45"/>
  <c r="X22" i="45"/>
  <c r="Z22" i="45"/>
  <c r="Y22" i="45"/>
  <c r="W22" i="45"/>
  <c r="G52" i="45"/>
  <c r="L38" i="45"/>
  <c r="O38" i="45"/>
  <c r="F52" i="45"/>
  <c r="N38" i="45"/>
  <c r="P38" i="45"/>
  <c r="M38" i="45"/>
  <c r="M37" i="45"/>
  <c r="H51" i="45"/>
  <c r="M51" i="45" s="1"/>
  <c r="P47" i="45"/>
  <c r="O47" i="45"/>
  <c r="N47" i="45"/>
  <c r="M47" i="45"/>
  <c r="L47" i="45"/>
  <c r="P27" i="45"/>
  <c r="O27" i="45"/>
  <c r="L27" i="45"/>
  <c r="N27" i="45"/>
  <c r="M27" i="45"/>
  <c r="H52" i="45"/>
  <c r="L41" i="45"/>
  <c r="Z23" i="45"/>
  <c r="Y23" i="45"/>
  <c r="X23" i="45"/>
  <c r="AA23" i="45"/>
  <c r="W23" i="45"/>
  <c r="L46" i="45"/>
  <c r="O46" i="45"/>
  <c r="N46" i="45"/>
  <c r="P46" i="45"/>
  <c r="M46" i="45"/>
  <c r="K51" i="45"/>
  <c r="P51" i="45" s="1"/>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T13" i="55" l="1"/>
  <c r="Y13" i="54"/>
  <c r="S14" i="54"/>
  <c r="X14" i="53"/>
  <c r="Z14" i="55"/>
  <c r="R14" i="54"/>
  <c r="W14" i="53"/>
  <c r="R13" i="54"/>
  <c r="W13" i="53"/>
  <c r="S13" i="55"/>
  <c r="X13" i="54"/>
  <c r="Y14" i="55"/>
  <c r="Y13" i="53"/>
  <c r="Y26" i="49"/>
  <c r="T26" i="50"/>
  <c r="T28" i="50" s="1"/>
  <c r="Y28" i="50" s="1"/>
  <c r="V17" i="52"/>
  <c r="V17" i="53" s="1"/>
  <c r="V13" i="51"/>
  <c r="V27" i="50"/>
  <c r="AA27" i="50" s="1"/>
  <c r="AA13" i="50"/>
  <c r="U13" i="51"/>
  <c r="U27" i="50"/>
  <c r="Z27" i="50" s="1"/>
  <c r="Z13" i="50"/>
  <c r="X22" i="49"/>
  <c r="S22" i="50"/>
  <c r="AA26" i="49"/>
  <c r="V26" i="50"/>
  <c r="R20" i="51"/>
  <c r="W20" i="50"/>
  <c r="T22" i="51"/>
  <c r="Y22" i="50"/>
  <c r="T27" i="50"/>
  <c r="Y27" i="50" s="1"/>
  <c r="U28" i="50"/>
  <c r="Z28" i="50" s="1"/>
  <c r="U17" i="51"/>
  <c r="Z17" i="50"/>
  <c r="R22" i="51"/>
  <c r="W22" i="50"/>
  <c r="R27" i="50"/>
  <c r="W27" i="50" s="1"/>
  <c r="AA20" i="49"/>
  <c r="V20" i="50"/>
  <c r="W26" i="49"/>
  <c r="R26" i="50"/>
  <c r="R28" i="50" s="1"/>
  <c r="W28" i="50" s="1"/>
  <c r="S16" i="51"/>
  <c r="X16" i="50"/>
  <c r="AA17" i="51"/>
  <c r="S20" i="52"/>
  <c r="X20" i="51"/>
  <c r="T20" i="51"/>
  <c r="Y20" i="50"/>
  <c r="T17" i="51"/>
  <c r="Y17" i="50"/>
  <c r="S26" i="51"/>
  <c r="X26" i="50"/>
  <c r="S28" i="50"/>
  <c r="X28" i="50" s="1"/>
  <c r="S28" i="51"/>
  <c r="X28" i="51" s="1"/>
  <c r="AA27" i="46"/>
  <c r="W27" i="46"/>
  <c r="Z19" i="52"/>
  <c r="X19" i="52"/>
  <c r="Y19" i="52"/>
  <c r="W19" i="52"/>
  <c r="AA19" i="52"/>
  <c r="W23" i="52"/>
  <c r="AA23" i="52"/>
  <c r="X23" i="52"/>
  <c r="Y23" i="52"/>
  <c r="Z23" i="52"/>
  <c r="W16" i="52"/>
  <c r="Y16" i="52"/>
  <c r="AA16" i="52"/>
  <c r="Z16" i="52"/>
  <c r="X25" i="52"/>
  <c r="AA25" i="52"/>
  <c r="Z25" i="52"/>
  <c r="Y25" i="52"/>
  <c r="W25" i="52"/>
  <c r="W14" i="52"/>
  <c r="Y14" i="52"/>
  <c r="Q28" i="52"/>
  <c r="AA14" i="52"/>
  <c r="X14" i="52"/>
  <c r="Z14" i="52"/>
  <c r="X13" i="52"/>
  <c r="W13" i="52"/>
  <c r="Y13" i="52"/>
  <c r="Q27" i="52"/>
  <c r="W17" i="52"/>
  <c r="X17" i="52"/>
  <c r="AA17" i="52"/>
  <c r="U27" i="49"/>
  <c r="Z27" i="49" s="1"/>
  <c r="Z13" i="49"/>
  <c r="W20" i="49"/>
  <c r="R28" i="49"/>
  <c r="W28" i="49" s="1"/>
  <c r="S27" i="49"/>
  <c r="X27" i="49" s="1"/>
  <c r="X16" i="49"/>
  <c r="AA13" i="49"/>
  <c r="V27" i="49"/>
  <c r="AA27" i="49" s="1"/>
  <c r="X26" i="49"/>
  <c r="S28" i="49"/>
  <c r="X28" i="49" s="1"/>
  <c r="V28" i="49"/>
  <c r="AA28" i="49" s="1"/>
  <c r="Y22" i="49"/>
  <c r="T27" i="49"/>
  <c r="Y27" i="49" s="1"/>
  <c r="T28" i="49"/>
  <c r="Y28" i="49" s="1"/>
  <c r="Y17" i="49"/>
  <c r="Z28" i="46"/>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V17" i="54" l="1"/>
  <c r="AA17" i="53"/>
  <c r="X20" i="52"/>
  <c r="S20" i="53"/>
  <c r="R13" i="55"/>
  <c r="W13" i="54"/>
  <c r="S14" i="55"/>
  <c r="X14" i="54"/>
  <c r="X13" i="55"/>
  <c r="R14" i="55"/>
  <c r="W14" i="54"/>
  <c r="Y13" i="55"/>
  <c r="V20" i="51"/>
  <c r="AA20" i="50"/>
  <c r="V28" i="50"/>
  <c r="AA28" i="50" s="1"/>
  <c r="V26" i="51"/>
  <c r="AA26" i="50"/>
  <c r="V27" i="51"/>
  <c r="AA27" i="51" s="1"/>
  <c r="V13" i="52"/>
  <c r="V13" i="53" s="1"/>
  <c r="V13" i="54" s="1"/>
  <c r="AA13" i="51"/>
  <c r="S26" i="52"/>
  <c r="X26" i="51"/>
  <c r="S22" i="51"/>
  <c r="X22" i="50"/>
  <c r="R20" i="52"/>
  <c r="R20" i="53" s="1"/>
  <c r="W20" i="51"/>
  <c r="R28" i="51"/>
  <c r="W28" i="51" s="1"/>
  <c r="T22" i="52"/>
  <c r="T22" i="53" s="1"/>
  <c r="Y22" i="51"/>
  <c r="T27" i="51"/>
  <c r="Y27" i="51" s="1"/>
  <c r="T20" i="52"/>
  <c r="Y20" i="51"/>
  <c r="S16" i="52"/>
  <c r="S16" i="53" s="1"/>
  <c r="S27" i="51"/>
  <c r="X27" i="51" s="1"/>
  <c r="X16" i="51"/>
  <c r="R22" i="52"/>
  <c r="R22" i="53" s="1"/>
  <c r="W22" i="51"/>
  <c r="R27" i="51"/>
  <c r="W27" i="51" s="1"/>
  <c r="S28" i="52"/>
  <c r="T17" i="52"/>
  <c r="T17" i="53" s="1"/>
  <c r="Y17" i="51"/>
  <c r="S27" i="50"/>
  <c r="X27" i="50" s="1"/>
  <c r="T26" i="51"/>
  <c r="T28" i="51" s="1"/>
  <c r="Y28" i="51" s="1"/>
  <c r="Y26" i="50"/>
  <c r="R26" i="51"/>
  <c r="W26" i="50"/>
  <c r="U17" i="52"/>
  <c r="U17" i="53" s="1"/>
  <c r="U28" i="51"/>
  <c r="Z28" i="51" s="1"/>
  <c r="Z17" i="51"/>
  <c r="U27" i="51"/>
  <c r="Z27" i="51" s="1"/>
  <c r="U13" i="52"/>
  <c r="U13" i="53" s="1"/>
  <c r="Z13" i="51"/>
  <c r="X28" i="52"/>
  <c r="AA52" i="4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T22" i="54" l="1"/>
  <c r="Y22" i="53"/>
  <c r="T27" i="53"/>
  <c r="Y27" i="53" s="1"/>
  <c r="V13" i="55"/>
  <c r="AA13" i="54"/>
  <c r="V27" i="54"/>
  <c r="X14" i="55"/>
  <c r="V17" i="55"/>
  <c r="AA17" i="54"/>
  <c r="R20" i="54"/>
  <c r="W20" i="53"/>
  <c r="W14" i="55"/>
  <c r="Y20" i="52"/>
  <c r="T20" i="53"/>
  <c r="S20" i="54"/>
  <c r="X20" i="53"/>
  <c r="X16" i="53"/>
  <c r="S16" i="54"/>
  <c r="T17" i="54"/>
  <c r="Y17" i="53"/>
  <c r="U13" i="54"/>
  <c r="U27" i="53"/>
  <c r="Z27" i="53" s="1"/>
  <c r="Z13" i="53"/>
  <c r="R27" i="53"/>
  <c r="W27" i="53" s="1"/>
  <c r="R22" i="54"/>
  <c r="W22" i="53"/>
  <c r="U17" i="54"/>
  <c r="Z17" i="53"/>
  <c r="U28" i="53"/>
  <c r="Z28" i="53" s="1"/>
  <c r="W13" i="55"/>
  <c r="X26" i="52"/>
  <c r="S26" i="53"/>
  <c r="V27" i="53"/>
  <c r="AA27" i="53" s="1"/>
  <c r="AA13" i="53"/>
  <c r="X16" i="52"/>
  <c r="V27" i="52"/>
  <c r="AA27" i="52" s="1"/>
  <c r="AA13" i="52"/>
  <c r="U28" i="52"/>
  <c r="Z28" i="52" s="1"/>
  <c r="Z17" i="52"/>
  <c r="Y17" i="52"/>
  <c r="W20" i="52"/>
  <c r="Y22" i="52"/>
  <c r="T27" i="52"/>
  <c r="Y27" i="52" s="1"/>
  <c r="V26" i="52"/>
  <c r="AA26" i="51"/>
  <c r="R26" i="52"/>
  <c r="W26" i="51"/>
  <c r="S22" i="52"/>
  <c r="X22" i="51"/>
  <c r="U27" i="52"/>
  <c r="Z27" i="52" s="1"/>
  <c r="Z13" i="52"/>
  <c r="T26" i="52"/>
  <c r="Y26" i="51"/>
  <c r="W22" i="52"/>
  <c r="R27" i="52"/>
  <c r="W27" i="52" s="1"/>
  <c r="V20" i="52"/>
  <c r="V20" i="53" s="1"/>
  <c r="AA20" i="51"/>
  <c r="V28" i="51"/>
  <c r="AA28" i="51" s="1"/>
  <c r="G52" i="4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M38" i="38"/>
  <c r="L38" i="38"/>
  <c r="K38" i="38"/>
  <c r="G52" i="38"/>
  <c r="N14" i="38"/>
  <c r="N13" i="38"/>
  <c r="L17" i="38"/>
  <c r="N19" i="38"/>
  <c r="L23" i="38"/>
  <c r="N25" i="38"/>
  <c r="J27" i="38"/>
  <c r="I38" i="38"/>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S16" i="55" l="1"/>
  <c r="X16" i="54"/>
  <c r="S26" i="54"/>
  <c r="X26" i="53"/>
  <c r="S28" i="53"/>
  <c r="X28" i="53" s="1"/>
  <c r="X22" i="52"/>
  <c r="S22" i="53"/>
  <c r="Y26" i="52"/>
  <c r="T26" i="53"/>
  <c r="AA26" i="52"/>
  <c r="V26" i="53"/>
  <c r="U13" i="55"/>
  <c r="Z13" i="54"/>
  <c r="U27" i="54"/>
  <c r="R20" i="55"/>
  <c r="W20" i="54"/>
  <c r="V27" i="55"/>
  <c r="AA27" i="55" s="1"/>
  <c r="AA13" i="55"/>
  <c r="S20" i="55"/>
  <c r="X20" i="54"/>
  <c r="S28" i="54"/>
  <c r="W26" i="52"/>
  <c r="R26" i="53"/>
  <c r="U17" i="55"/>
  <c r="Z17" i="54"/>
  <c r="U28" i="54"/>
  <c r="T20" i="54"/>
  <c r="Y20" i="53"/>
  <c r="V20" i="54"/>
  <c r="AA20" i="53"/>
  <c r="V28" i="53"/>
  <c r="AA28" i="53" s="1"/>
  <c r="R22" i="55"/>
  <c r="R27" i="54"/>
  <c r="T17" i="55"/>
  <c r="Y17" i="54"/>
  <c r="AA17" i="55"/>
  <c r="T22" i="55"/>
  <c r="T27" i="54"/>
  <c r="T28" i="52"/>
  <c r="Y28" i="52" s="1"/>
  <c r="R28" i="52"/>
  <c r="W28" i="52" s="1"/>
  <c r="AA20" i="52"/>
  <c r="V28" i="52"/>
  <c r="AA28" i="52" s="1"/>
  <c r="S27" i="52"/>
  <c r="X27" i="52" s="1"/>
  <c r="K43" i="4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V20" i="55" l="1"/>
  <c r="AA20" i="54"/>
  <c r="W20" i="55"/>
  <c r="T20" i="55"/>
  <c r="Y20" i="55" s="1"/>
  <c r="Y20" i="54"/>
  <c r="X20" i="55"/>
  <c r="U27" i="55"/>
  <c r="Z27" i="55" s="1"/>
  <c r="Z13" i="55"/>
  <c r="X22" i="53"/>
  <c r="S22" i="54"/>
  <c r="S27" i="53"/>
  <c r="X27" i="53" s="1"/>
  <c r="Y17" i="55"/>
  <c r="V26" i="54"/>
  <c r="V28" i="54" s="1"/>
  <c r="AA26" i="53"/>
  <c r="S26" i="55"/>
  <c r="X26" i="55" s="1"/>
  <c r="X26" i="54"/>
  <c r="W22" i="55"/>
  <c r="R27" i="55"/>
  <c r="W27" i="55" s="1"/>
  <c r="Z17" i="55"/>
  <c r="U28" i="55"/>
  <c r="T26" i="54"/>
  <c r="Y26" i="53"/>
  <c r="T28" i="53"/>
  <c r="Y28" i="53" s="1"/>
  <c r="Y22" i="55"/>
  <c r="T27" i="55"/>
  <c r="Y27" i="55" s="1"/>
  <c r="R26" i="54"/>
  <c r="W26" i="53"/>
  <c r="R28" i="53"/>
  <c r="W28" i="53" s="1"/>
  <c r="X16" i="55"/>
  <c r="K52" i="41"/>
  <c r="N52" i="41"/>
  <c r="M52" i="41"/>
  <c r="L52" i="41"/>
  <c r="L51" i="41"/>
  <c r="N51" i="41"/>
  <c r="M51" i="41"/>
  <c r="K51" i="41"/>
  <c r="N51" i="40"/>
  <c r="M51" i="40"/>
  <c r="L51" i="40"/>
  <c r="K51" i="40"/>
  <c r="K52" i="40"/>
  <c r="L52" i="40"/>
  <c r="N52" i="40"/>
  <c r="M52" i="40"/>
  <c r="N51" i="38"/>
  <c r="M51" i="38"/>
  <c r="L51" i="38"/>
  <c r="K51" i="38"/>
  <c r="X52" i="33"/>
  <c r="X51" i="33"/>
  <c r="X44" i="33"/>
  <c r="S22" i="55" l="1"/>
  <c r="S27" i="54"/>
  <c r="R26" i="55"/>
  <c r="W26" i="54"/>
  <c r="R28" i="54"/>
  <c r="T26" i="55"/>
  <c r="Y26" i="54"/>
  <c r="T28" i="54"/>
  <c r="V26" i="55"/>
  <c r="AA26" i="55" s="1"/>
  <c r="AA26" i="54"/>
  <c r="S28" i="55"/>
  <c r="AA20" i="55"/>
  <c r="V28" i="55"/>
  <c r="AA52" i="37"/>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Y26" i="55" l="1"/>
  <c r="T28" i="55"/>
  <c r="W26" i="55"/>
  <c r="R28" i="55"/>
  <c r="X22" i="55"/>
  <c r="S27" i="55"/>
  <c r="X27" i="55" s="1"/>
  <c r="I51" i="37"/>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O26" i="38" s="1"/>
  <c r="O26" i="40" l="1"/>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O26" i="41" l="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O26" i="43" l="1"/>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I50" i="34"/>
  <c r="R50" i="34" s="1"/>
  <c r="R50" i="35" s="1"/>
  <c r="R50" i="36" s="1"/>
  <c r="R50" i="37" s="1"/>
  <c r="R50" i="38" s="1"/>
  <c r="R50" i="40" s="1"/>
  <c r="R50" i="41" s="1"/>
  <c r="R50" i="43" s="1"/>
  <c r="R50" i="44" s="1"/>
  <c r="H50" i="34"/>
  <c r="Q50" i="34" s="1"/>
  <c r="Q50" i="35" s="1"/>
  <c r="Q50" i="36" s="1"/>
  <c r="Q50" i="37" s="1"/>
  <c r="Q50" i="38" s="1"/>
  <c r="Q50" i="40" s="1"/>
  <c r="Q50" i="41" s="1"/>
  <c r="Q50" i="43" s="1"/>
  <c r="Q50" i="44" s="1"/>
  <c r="T50" i="45" s="1"/>
  <c r="G50" i="34"/>
  <c r="P50" i="34" s="1"/>
  <c r="P50" i="35" s="1"/>
  <c r="P50" i="36" s="1"/>
  <c r="P50" i="37" s="1"/>
  <c r="P50" i="38" s="1"/>
  <c r="P50" i="40" s="1"/>
  <c r="P50" i="41" s="1"/>
  <c r="P50" i="43" s="1"/>
  <c r="P50" i="44" s="1"/>
  <c r="F50" i="34"/>
  <c r="O50" i="34" s="1"/>
  <c r="J49" i="34"/>
  <c r="S49" i="34" s="1"/>
  <c r="S49" i="35" s="1"/>
  <c r="S49" i="36" s="1"/>
  <c r="S49" i="37" s="1"/>
  <c r="S49" i="38" s="1"/>
  <c r="S49" i="40" s="1"/>
  <c r="S49" i="41" s="1"/>
  <c r="S49" i="43" s="1"/>
  <c r="S49" i="44" s="1"/>
  <c r="I49" i="34"/>
  <c r="R49" i="34" s="1"/>
  <c r="R49" i="35" s="1"/>
  <c r="R49" i="36" s="1"/>
  <c r="R49" i="37" s="1"/>
  <c r="R49" i="38" s="1"/>
  <c r="R49" i="40" s="1"/>
  <c r="R49" i="41" s="1"/>
  <c r="R49" i="43" s="1"/>
  <c r="R49" i="44" s="1"/>
  <c r="H49" i="34"/>
  <c r="Q49" i="34" s="1"/>
  <c r="Q49" i="35" s="1"/>
  <c r="Q49" i="36" s="1"/>
  <c r="Q49" i="37" s="1"/>
  <c r="Q49" i="38" s="1"/>
  <c r="Q49" i="40" s="1"/>
  <c r="Q49" i="41" s="1"/>
  <c r="Q49" i="43" s="1"/>
  <c r="Q49" i="44" s="1"/>
  <c r="T49" i="45" s="1"/>
  <c r="G49" i="34"/>
  <c r="P49" i="34" s="1"/>
  <c r="P49" i="35" s="1"/>
  <c r="P49" i="36" s="1"/>
  <c r="P49" i="37" s="1"/>
  <c r="P49" i="38" s="1"/>
  <c r="P49" i="40" s="1"/>
  <c r="P49" i="41" s="1"/>
  <c r="P49" i="43" s="1"/>
  <c r="P49" i="44" s="1"/>
  <c r="F49" i="34"/>
  <c r="O49" i="34" s="1"/>
  <c r="G47" i="34"/>
  <c r="P47" i="34" s="1"/>
  <c r="P47" i="35" s="1"/>
  <c r="P47" i="36" s="1"/>
  <c r="P47" i="37" s="1"/>
  <c r="P47" i="38" s="1"/>
  <c r="P47" i="40" s="1"/>
  <c r="P47" i="41" s="1"/>
  <c r="P47" i="43" s="1"/>
  <c r="P47" i="44"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I47" i="34"/>
  <c r="R47" i="34" s="1"/>
  <c r="R47" i="35" s="1"/>
  <c r="R47" i="36" s="1"/>
  <c r="R47" i="37" s="1"/>
  <c r="R47" i="38" s="1"/>
  <c r="R47" i="40" s="1"/>
  <c r="H47" i="34"/>
  <c r="Q47" i="34" s="1"/>
  <c r="Q47" i="35" s="1"/>
  <c r="Q47" i="36" s="1"/>
  <c r="Q47" i="37" s="1"/>
  <c r="Q47" i="38" s="1"/>
  <c r="Q47" i="40" s="1"/>
  <c r="Q47" i="41" s="1"/>
  <c r="Q47" i="43" s="1"/>
  <c r="Q47" i="44" s="1"/>
  <c r="J46" i="34"/>
  <c r="S46" i="34" s="1"/>
  <c r="S46" i="35" s="1"/>
  <c r="I46" i="34"/>
  <c r="R46" i="34" s="1"/>
  <c r="R46" i="35" s="1"/>
  <c r="R46" i="36" s="1"/>
  <c r="R46" i="37" s="1"/>
  <c r="R46" i="38" s="1"/>
  <c r="R46" i="40" s="1"/>
  <c r="R46" i="41" s="1"/>
  <c r="R46" i="43" s="1"/>
  <c r="R46" i="44" s="1"/>
  <c r="H46" i="34"/>
  <c r="Q46" i="34" s="1"/>
  <c r="Q46" i="35" s="1"/>
  <c r="G46" i="34"/>
  <c r="P46" i="34" s="1"/>
  <c r="P46" i="35" s="1"/>
  <c r="P46" i="36" s="1"/>
  <c r="P46" i="37" s="1"/>
  <c r="P46" i="38" s="1"/>
  <c r="P46" i="40" s="1"/>
  <c r="J44" i="34"/>
  <c r="S44" i="34" s="1"/>
  <c r="S44" i="35" s="1"/>
  <c r="S44" i="36" s="1"/>
  <c r="S44" i="37" s="1"/>
  <c r="S44" i="38" s="1"/>
  <c r="S44" i="40" s="1"/>
  <c r="S44" i="41" s="1"/>
  <c r="S44" i="43" s="1"/>
  <c r="S44" i="44" s="1"/>
  <c r="I44" i="34"/>
  <c r="R44" i="34" s="1"/>
  <c r="R44" i="35" s="1"/>
  <c r="R44" i="36" s="1"/>
  <c r="R44" i="37" s="1"/>
  <c r="R44" i="38" s="1"/>
  <c r="R44" i="40" s="1"/>
  <c r="R44" i="41" s="1"/>
  <c r="R44" i="43" s="1"/>
  <c r="R44" i="44" s="1"/>
  <c r="H44" i="34"/>
  <c r="Q44" i="34" s="1"/>
  <c r="Q44" i="35" s="1"/>
  <c r="Q44" i="36" s="1"/>
  <c r="Q44" i="37" s="1"/>
  <c r="Q44" i="38" s="1"/>
  <c r="Q44" i="40" s="1"/>
  <c r="Q44" i="41" s="1"/>
  <c r="Q44" i="43" s="1"/>
  <c r="Q44" i="44" s="1"/>
  <c r="G44" i="34"/>
  <c r="P44" i="34" s="1"/>
  <c r="P44" i="35" s="1"/>
  <c r="P44" i="36" s="1"/>
  <c r="P44" i="37" s="1"/>
  <c r="P44" i="38" s="1"/>
  <c r="P44" i="40" s="1"/>
  <c r="P44" i="41" s="1"/>
  <c r="P44" i="43" s="1"/>
  <c r="P44" i="44" s="1"/>
  <c r="K20" i="34"/>
  <c r="J43" i="34"/>
  <c r="S43" i="34" s="1"/>
  <c r="S43" i="35" s="1"/>
  <c r="S43" i="36" s="1"/>
  <c r="S43" i="37" s="1"/>
  <c r="S43" i="38" s="1"/>
  <c r="S43" i="40" s="1"/>
  <c r="S43" i="41" s="1"/>
  <c r="S43" i="43" s="1"/>
  <c r="S43" i="44" s="1"/>
  <c r="I43" i="34"/>
  <c r="R43" i="34" s="1"/>
  <c r="R43" i="35" s="1"/>
  <c r="R43" i="36" s="1"/>
  <c r="R43" i="37" s="1"/>
  <c r="R43" i="38" s="1"/>
  <c r="R43" i="40" s="1"/>
  <c r="R43" i="41" s="1"/>
  <c r="R43" i="43" s="1"/>
  <c r="R43" i="44" s="1"/>
  <c r="H43" i="34"/>
  <c r="Q43" i="34" s="1"/>
  <c r="Q43" i="35" s="1"/>
  <c r="Q43" i="36" s="1"/>
  <c r="Q43" i="37" s="1"/>
  <c r="Q43" i="38" s="1"/>
  <c r="Q43" i="40" s="1"/>
  <c r="Q43" i="41" s="1"/>
  <c r="Q43" i="43" s="1"/>
  <c r="Q43" i="44" s="1"/>
  <c r="G43" i="34"/>
  <c r="P43" i="34" s="1"/>
  <c r="P43" i="35" s="1"/>
  <c r="P43" i="36" s="1"/>
  <c r="P43" i="37" s="1"/>
  <c r="P43" i="38" s="1"/>
  <c r="P43" i="40" s="1"/>
  <c r="P43" i="41" s="1"/>
  <c r="P43" i="43" s="1"/>
  <c r="P43" i="44" s="1"/>
  <c r="N19" i="34"/>
  <c r="L17" i="34"/>
  <c r="J41" i="34"/>
  <c r="S41" i="34" s="1"/>
  <c r="S41" i="35" s="1"/>
  <c r="S41" i="36" s="1"/>
  <c r="S41" i="37" s="1"/>
  <c r="S41" i="38" s="1"/>
  <c r="S41" i="40" s="1"/>
  <c r="S41" i="41" s="1"/>
  <c r="S41" i="43" s="1"/>
  <c r="S41" i="44" s="1"/>
  <c r="I41" i="34"/>
  <c r="R41" i="34" s="1"/>
  <c r="R41" i="35" s="1"/>
  <c r="R41" i="36" s="1"/>
  <c r="R41" i="37" s="1"/>
  <c r="R41" i="38" s="1"/>
  <c r="R41" i="40" s="1"/>
  <c r="R41" i="41" s="1"/>
  <c r="R41" i="43" s="1"/>
  <c r="R41" i="44" s="1"/>
  <c r="H41" i="34"/>
  <c r="Q41" i="34" s="1"/>
  <c r="Q41" i="35" s="1"/>
  <c r="Q41" i="36" s="1"/>
  <c r="Q41" i="37" s="1"/>
  <c r="Q41" i="38" s="1"/>
  <c r="Q41" i="40" s="1"/>
  <c r="Q41" i="41" s="1"/>
  <c r="Q41" i="43" s="1"/>
  <c r="Q41" i="44" s="1"/>
  <c r="J40" i="34"/>
  <c r="S40" i="34" s="1"/>
  <c r="S40" i="35" s="1"/>
  <c r="I40" i="34"/>
  <c r="R40" i="34" s="1"/>
  <c r="R40" i="35" s="1"/>
  <c r="R40" i="36" s="1"/>
  <c r="R40" i="37" s="1"/>
  <c r="R40" i="38" s="1"/>
  <c r="R40" i="40" s="1"/>
  <c r="R40" i="41" s="1"/>
  <c r="R40" i="43" s="1"/>
  <c r="R40" i="44" s="1"/>
  <c r="H40" i="34"/>
  <c r="Q40" i="34" s="1"/>
  <c r="G40" i="34"/>
  <c r="P40" i="34" s="1"/>
  <c r="P40" i="35" s="1"/>
  <c r="P40" i="36" s="1"/>
  <c r="P40" i="37" s="1"/>
  <c r="P40" i="38" s="1"/>
  <c r="P40" i="40" s="1"/>
  <c r="P40" i="41" s="1"/>
  <c r="P40" i="43" s="1"/>
  <c r="P40" i="44"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O25" i="40" l="1"/>
  <c r="V25" i="38"/>
  <c r="W25" i="38"/>
  <c r="U25" i="38"/>
  <c r="T25" i="38"/>
  <c r="R20" i="41"/>
  <c r="R20" i="43" s="1"/>
  <c r="R20" i="44" s="1"/>
  <c r="R47" i="41"/>
  <c r="R47" i="43" s="1"/>
  <c r="R47" i="44" s="1"/>
  <c r="P46" i="41"/>
  <c r="P46" i="43" s="1"/>
  <c r="P46" i="44" s="1"/>
  <c r="W26" i="36"/>
  <c r="S26" i="37"/>
  <c r="T26" i="36"/>
  <c r="P26" i="37"/>
  <c r="U26" i="36"/>
  <c r="Q26" i="37"/>
  <c r="V26" i="36"/>
  <c r="R26" i="37"/>
  <c r="U25" i="37"/>
  <c r="V25" i="37"/>
  <c r="W25" i="37"/>
  <c r="T25" i="37"/>
  <c r="S46" i="36"/>
  <c r="S46" i="37" s="1"/>
  <c r="S46" i="38" s="1"/>
  <c r="S46" i="40" s="1"/>
  <c r="S46" i="41" s="1"/>
  <c r="S46" i="43" s="1"/>
  <c r="S46" i="44" s="1"/>
  <c r="V50" i="34"/>
  <c r="U50" i="34"/>
  <c r="W50" i="34"/>
  <c r="T50" i="34"/>
  <c r="O50" i="35"/>
  <c r="S37" i="36"/>
  <c r="S37" i="37" s="1"/>
  <c r="S37" i="38" s="1"/>
  <c r="S51" i="35"/>
  <c r="Q46" i="36"/>
  <c r="Q46" i="37" s="1"/>
  <c r="Q46" i="38" s="1"/>
  <c r="Q46" i="40" s="1"/>
  <c r="Q46" i="41" s="1"/>
  <c r="Q46" i="43" s="1"/>
  <c r="Q46" i="44" s="1"/>
  <c r="W49" i="34"/>
  <c r="V49" i="34"/>
  <c r="U49" i="34"/>
  <c r="T49" i="34"/>
  <c r="O49" i="35"/>
  <c r="P38" i="36"/>
  <c r="P38" i="37" s="1"/>
  <c r="P38" i="38" s="1"/>
  <c r="S40" i="36"/>
  <c r="S40" i="37" s="1"/>
  <c r="S40" i="38" s="1"/>
  <c r="S40" i="40" s="1"/>
  <c r="S40" i="41" s="1"/>
  <c r="S40" i="43" s="1"/>
  <c r="S40" i="44"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T26" i="37"/>
  <c r="P26" i="38"/>
  <c r="S37" i="40"/>
  <c r="S51" i="38"/>
  <c r="P38" i="40"/>
  <c r="R14" i="40"/>
  <c r="W26" i="37"/>
  <c r="S26" i="38"/>
  <c r="R13" i="40"/>
  <c r="V26" i="37"/>
  <c r="R26" i="38"/>
  <c r="R51" i="36"/>
  <c r="R37" i="37"/>
  <c r="P51" i="36"/>
  <c r="P37" i="37"/>
  <c r="S51" i="37"/>
  <c r="S51" i="36"/>
  <c r="V37" i="34"/>
  <c r="W37" i="34"/>
  <c r="T37" i="34"/>
  <c r="O37" i="35"/>
  <c r="O51" i="35" s="1"/>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U40" i="35" s="1"/>
  <c r="T40" i="34"/>
  <c r="J52" i="34"/>
  <c r="S38" i="34"/>
  <c r="W38" i="34"/>
  <c r="V38" i="34"/>
  <c r="U38" i="34"/>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P51" i="37" l="1"/>
  <c r="P37" i="38"/>
  <c r="R26" i="40"/>
  <c r="V26" i="38"/>
  <c r="P26" i="40"/>
  <c r="T26" i="38"/>
  <c r="R14" i="41"/>
  <c r="R51" i="37"/>
  <c r="R37" i="38"/>
  <c r="P38" i="41"/>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T41" i="35"/>
  <c r="Q37" i="35"/>
  <c r="Q51" i="34"/>
  <c r="U51" i="34" s="1"/>
  <c r="O46" i="36"/>
  <c r="O46" i="37" s="1"/>
  <c r="O46" i="38" s="1"/>
  <c r="V46" i="35"/>
  <c r="T46" i="35"/>
  <c r="W46" i="35"/>
  <c r="U46" i="35"/>
  <c r="W50" i="36"/>
  <c r="T50" i="36"/>
  <c r="U50" i="36"/>
  <c r="V50" i="36"/>
  <c r="U37" i="35"/>
  <c r="O37" i="36"/>
  <c r="O37" i="37" s="1"/>
  <c r="O37" i="38"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U52" i="35" s="1"/>
  <c r="W41" i="36"/>
  <c r="V41" i="36"/>
  <c r="U41" i="36"/>
  <c r="V47" i="36"/>
  <c r="T47" i="36"/>
  <c r="U47" i="36"/>
  <c r="W47" i="36"/>
  <c r="O52" i="36"/>
  <c r="J53" i="32"/>
  <c r="J52" i="32"/>
  <c r="H53" i="32"/>
  <c r="G53" i="32"/>
  <c r="I53" i="32"/>
  <c r="F52" i="32"/>
  <c r="I49" i="32"/>
  <c r="G50" i="32"/>
  <c r="G49" i="32"/>
  <c r="F50" i="32"/>
  <c r="J47" i="32"/>
  <c r="I47" i="32"/>
  <c r="H47" i="32"/>
  <c r="H46" i="32"/>
  <c r="G47" i="32"/>
  <c r="G46" i="32"/>
  <c r="H41" i="32"/>
  <c r="H40" i="32"/>
  <c r="I43" i="32"/>
  <c r="G44" i="32"/>
  <c r="G43" i="32"/>
  <c r="F41" i="32"/>
  <c r="F40" i="32"/>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R13" i="44"/>
  <c r="U25" i="44"/>
  <c r="V25" i="44"/>
  <c r="T25" i="44"/>
  <c r="W25" i="44"/>
  <c r="S37" i="44"/>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O37" i="43" l="1"/>
  <c r="V37" i="41"/>
  <c r="T37" i="41"/>
  <c r="W37" i="41"/>
  <c r="S51" i="44"/>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T40" i="45" s="1"/>
  <c r="T40" i="46" s="1"/>
  <c r="T40" i="47" s="1"/>
  <c r="T51" i="47" s="1"/>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O43" i="44" l="1"/>
  <c r="U43" i="43"/>
  <c r="W43" i="43"/>
  <c r="V43" i="43"/>
  <c r="T43" i="43"/>
  <c r="V51" i="46"/>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T40" i="41"/>
  <c r="V40" i="41"/>
  <c r="W40" i="41"/>
  <c r="U40" i="41"/>
  <c r="P37" i="44"/>
  <c r="P51" i="43"/>
  <c r="O46" i="44"/>
  <c r="W46" i="43"/>
  <c r="V46" i="43"/>
  <c r="U46" i="43"/>
  <c r="T46" i="43"/>
  <c r="P41" i="41"/>
  <c r="P52" i="40"/>
  <c r="T52" i="40" s="1"/>
  <c r="T41" i="40"/>
  <c r="O51" i="41"/>
  <c r="R49" i="45"/>
  <c r="V49" i="44"/>
  <c r="U49" i="44"/>
  <c r="W49" i="44"/>
  <c r="T49" i="44"/>
  <c r="S38" i="41"/>
  <c r="S52" i="40"/>
  <c r="W52" i="40" s="1"/>
  <c r="W38" i="40"/>
  <c r="R37" i="44"/>
  <c r="R51" i="43"/>
  <c r="O44" i="44"/>
  <c r="W44" i="43"/>
  <c r="U44" i="43"/>
  <c r="V44" i="43"/>
  <c r="T44" i="43"/>
  <c r="Q37" i="41"/>
  <c r="Q51" i="40"/>
  <c r="U51" i="40" s="1"/>
  <c r="U37" i="40"/>
  <c r="R47" i="45"/>
  <c r="U47" i="44"/>
  <c r="T47" i="44"/>
  <c r="W47" i="44"/>
  <c r="V47" i="44"/>
  <c r="O37" i="44"/>
  <c r="O51" i="43"/>
  <c r="W37" i="43"/>
  <c r="V37" i="43"/>
  <c r="T37" i="43"/>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1" l="1"/>
  <c r="R37" i="45"/>
  <c r="R37" i="46" s="1"/>
  <c r="R37" i="47" s="1"/>
  <c r="V37" i="44"/>
  <c r="T37" i="44"/>
  <c r="W37" i="44"/>
  <c r="R44" i="45"/>
  <c r="T44" i="44"/>
  <c r="W44" i="44"/>
  <c r="V44" i="44"/>
  <c r="U44" i="44"/>
  <c r="P51" i="44"/>
  <c r="R38" i="45"/>
  <c r="T38" i="44"/>
  <c r="O52" i="44"/>
  <c r="R50" i="46"/>
  <c r="AA50" i="45"/>
  <c r="X50" i="45"/>
  <c r="Z50" i="45"/>
  <c r="Y50"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V38" i="43"/>
  <c r="S52" i="43"/>
  <c r="W52" i="43" s="1"/>
  <c r="S38" i="44"/>
  <c r="W38" i="43"/>
  <c r="Q52" i="43"/>
  <c r="U52" i="43" s="1"/>
  <c r="Q38" i="44"/>
  <c r="U38" i="43"/>
  <c r="U51" i="46"/>
  <c r="U51" i="45"/>
  <c r="R38" i="46"/>
  <c r="X38" i="45"/>
  <c r="R52" i="45"/>
  <c r="O30" i="31"/>
  <c r="R43" i="46"/>
  <c r="Z43" i="45"/>
  <c r="Y43" i="45"/>
  <c r="AA43" i="45"/>
  <c r="X43" i="45"/>
  <c r="R46" i="46"/>
  <c r="Z46" i="45"/>
  <c r="Y46" i="45"/>
  <c r="X46" i="45"/>
  <c r="AA46" i="45"/>
  <c r="Q37" i="44"/>
  <c r="Q51" i="43"/>
  <c r="U51" i="43" s="1"/>
  <c r="U37" i="43"/>
  <c r="R49" i="47"/>
  <c r="Z49" i="46"/>
  <c r="AA49" i="46"/>
  <c r="X49" i="46"/>
  <c r="Y49" i="46"/>
  <c r="R50" i="47"/>
  <c r="AA50" i="46"/>
  <c r="Y50" i="46"/>
  <c r="Z50" i="46"/>
  <c r="X50" i="46"/>
  <c r="P41" i="44"/>
  <c r="P52" i="43"/>
  <c r="T52" i="43" s="1"/>
  <c r="T41" i="43"/>
  <c r="R40" i="45"/>
  <c r="R51" i="45" s="1"/>
  <c r="V40" i="44"/>
  <c r="W40" i="44"/>
  <c r="T40" i="44"/>
  <c r="U40" i="44"/>
  <c r="R47" i="47"/>
  <c r="X47" i="46"/>
  <c r="AA47" i="46"/>
  <c r="Z47" i="46"/>
  <c r="Y47" i="46"/>
  <c r="S51" i="46"/>
  <c r="S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W30" i="31"/>
  <c r="V30" i="31"/>
  <c r="U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P52" i="44" l="1"/>
  <c r="T52" i="44" s="1"/>
  <c r="T41" i="44"/>
  <c r="Q52" i="44"/>
  <c r="U52" i="44" s="1"/>
  <c r="U38" i="44"/>
  <c r="Y47" i="47"/>
  <c r="AA47" i="47"/>
  <c r="Z47" i="47"/>
  <c r="X47" i="47"/>
  <c r="Q51" i="44"/>
  <c r="U51" i="44" s="1"/>
  <c r="U37" i="44"/>
  <c r="R43" i="47"/>
  <c r="X43" i="46"/>
  <c r="AA43" i="46"/>
  <c r="Z43" i="46"/>
  <c r="Y43" i="46"/>
  <c r="R38" i="47"/>
  <c r="R52" i="46"/>
  <c r="X38" i="46"/>
  <c r="R52" i="44"/>
  <c r="V52" i="44" s="1"/>
  <c r="V38" i="44"/>
  <c r="R41" i="47"/>
  <c r="AA41" i="46"/>
  <c r="Z41" i="46"/>
  <c r="Y41" i="46"/>
  <c r="AA49" i="47"/>
  <c r="Y49" i="47"/>
  <c r="X49" i="47"/>
  <c r="Z49" i="47"/>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52" i="45"/>
  <c r="Z52" i="45" s="1"/>
  <c r="Z38" i="45"/>
  <c r="T51" i="45"/>
  <c r="Y51" i="45" s="1"/>
  <c r="Y37" i="45"/>
  <c r="AA46" i="47"/>
  <c r="Y46" i="47"/>
  <c r="X46" i="47"/>
  <c r="Z46" i="47"/>
  <c r="R40" i="47"/>
  <c r="X40" i="46"/>
  <c r="Z40" i="46"/>
  <c r="AA40" i="46"/>
  <c r="Y40" i="46"/>
  <c r="V52" i="45"/>
  <c r="AA52" i="45" s="1"/>
  <c r="AA38" i="45"/>
  <c r="S52" i="45"/>
  <c r="X52" i="45" s="1"/>
  <c r="X41" i="45"/>
  <c r="AA44" i="47"/>
  <c r="Y44" i="47"/>
  <c r="X44" i="47"/>
  <c r="Z44" i="47"/>
  <c r="Z41" i="47"/>
  <c r="AA41" i="47"/>
  <c r="X41" i="47"/>
  <c r="Y41" i="47"/>
  <c r="Z43" i="47"/>
  <c r="Y43" i="47"/>
  <c r="X43" i="47"/>
  <c r="AA43" i="47"/>
  <c r="Y37" i="47"/>
  <c r="X37" i="47"/>
  <c r="Z37" i="47"/>
  <c r="AA37" i="47"/>
  <c r="AA38" i="47"/>
  <c r="Z38" i="47"/>
  <c r="Y38" i="47"/>
  <c r="R52" i="47"/>
  <c r="X38" i="47"/>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S52" i="46" l="1"/>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8" i="18" l="1"/>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O31" i="27" l="1"/>
  <c r="P57" i="26"/>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57" i="27" s="1"/>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Q47" i="27"/>
  <c r="R47" i="27"/>
  <c r="M46" i="26"/>
  <c r="M19" i="27"/>
  <c r="R19" i="26"/>
  <c r="S19" i="26"/>
  <c r="M30"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2" l="1"/>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O57" i="29" l="1"/>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V27" i="37" s="1"/>
  <c r="O23" i="40"/>
  <c r="R27" i="37"/>
  <c r="R22" i="38"/>
  <c r="O19" i="40"/>
  <c r="V19" i="38"/>
  <c r="O22" i="40"/>
  <c r="V22" i="38"/>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U22" i="40" l="1"/>
  <c r="O22" i="41"/>
  <c r="O23" i="41"/>
  <c r="U23" i="40"/>
  <c r="O20" i="41"/>
  <c r="V20" i="40"/>
  <c r="O17" i="43"/>
  <c r="V17" i="41"/>
  <c r="V27" i="38"/>
  <c r="O27" i="40"/>
  <c r="R23" i="40"/>
  <c r="R28" i="38"/>
  <c r="O19" i="41"/>
  <c r="V19" i="40"/>
  <c r="O28" i="40"/>
  <c r="R22" i="40"/>
  <c r="V22" i="40" s="1"/>
  <c r="R27" i="38"/>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R28" i="41"/>
  <c r="V20" i="43"/>
  <c r="O20" i="44"/>
  <c r="V16" i="44"/>
  <c r="V17" i="44"/>
  <c r="T13" i="37"/>
  <c r="P13" i="38"/>
  <c r="V28" i="41"/>
  <c r="V23" i="41"/>
  <c r="Q14" i="40"/>
  <c r="U14" i="38"/>
  <c r="V22" i="41"/>
  <c r="O28" i="43"/>
  <c r="O22" i="44"/>
  <c r="U22" i="43"/>
  <c r="V22" i="43"/>
  <c r="V19" i="43"/>
  <c r="O19" i="44"/>
  <c r="O27" i="44" s="1"/>
  <c r="Q13" i="40"/>
  <c r="U13" i="38"/>
  <c r="O27" i="43"/>
  <c r="O23" i="44"/>
  <c r="U23" i="43"/>
  <c r="V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V28" i="43" l="1"/>
  <c r="W13" i="37"/>
  <c r="S13" i="38"/>
  <c r="V19" i="44"/>
  <c r="P13" i="40"/>
  <c r="T13" i="38"/>
  <c r="R23" i="44"/>
  <c r="R28" i="44" s="1"/>
  <c r="V28" i="44" s="1"/>
  <c r="R28" i="43"/>
  <c r="U23" i="44"/>
  <c r="W14" i="37"/>
  <c r="S14" i="38"/>
  <c r="V27" i="43"/>
  <c r="Q14" i="41"/>
  <c r="U14" i="40"/>
  <c r="R22" i="44"/>
  <c r="R27" i="44" s="1"/>
  <c r="V27" i="44" s="1"/>
  <c r="R27" i="43"/>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T23" i="36"/>
  <c r="P23" i="37"/>
  <c r="W19" i="36"/>
  <c r="S19" i="37"/>
  <c r="U19" i="36"/>
  <c r="Q19" i="37"/>
  <c r="T22" i="36"/>
  <c r="P22" i="37"/>
  <c r="W22" i="36"/>
  <c r="S22" i="37"/>
  <c r="W17" i="36"/>
  <c r="S17" i="37"/>
  <c r="S17" i="38" s="1"/>
  <c r="W16" i="36"/>
  <c r="S16" i="37"/>
  <c r="S16" i="38" s="1"/>
  <c r="U17" i="37"/>
  <c r="Q28" i="37"/>
  <c r="U28" i="37" s="1"/>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 r="Q22" i="54" l="1"/>
  <c r="Z22" i="54" s="1"/>
  <c r="L22" i="54"/>
  <c r="N22" i="54"/>
  <c r="M22" i="54"/>
  <c r="O22" i="54"/>
  <c r="P22" i="54"/>
  <c r="F46" i="54"/>
  <c r="Q46" i="54" s="1"/>
  <c r="F27" i="54"/>
  <c r="O27" i="54" s="1"/>
  <c r="X22" i="54" l="1"/>
  <c r="M46" i="54"/>
  <c r="W46" i="54"/>
  <c r="Q51" i="54"/>
  <c r="W51" i="54" s="1"/>
  <c r="Q27" i="54"/>
  <c r="M27" i="54"/>
  <c r="L46" i="54"/>
  <c r="L27" i="54"/>
  <c r="N46" i="54"/>
  <c r="AA22" i="54"/>
  <c r="P27" i="54"/>
  <c r="W22" i="54"/>
  <c r="F51" i="54"/>
  <c r="Y22" i="54"/>
  <c r="N27" i="54"/>
  <c r="O46" i="54"/>
  <c r="P46" i="54"/>
  <c r="P51" i="54" l="1"/>
  <c r="O51" i="54"/>
  <c r="M51" i="54"/>
  <c r="N51" i="54"/>
  <c r="L51" i="54"/>
  <c r="Z27" i="54"/>
  <c r="AA27" i="54"/>
  <c r="W27" i="54"/>
  <c r="X27" i="54"/>
  <c r="Y27" i="54"/>
  <c r="Q23" i="54"/>
  <c r="W23" i="54" s="1"/>
  <c r="M23" i="54"/>
  <c r="O23" i="54"/>
  <c r="P23" i="54"/>
  <c r="L23" i="54"/>
  <c r="N23" i="54"/>
  <c r="F47" i="54"/>
  <c r="Q47" i="54" s="1"/>
  <c r="F28" i="54"/>
  <c r="L28" i="54" s="1"/>
  <c r="P28" i="54" l="1"/>
  <c r="X23" i="54"/>
  <c r="M28" i="54"/>
  <c r="L47" i="54"/>
  <c r="Z23" i="54"/>
  <c r="N28" i="54"/>
  <c r="O28" i="54"/>
  <c r="W47" i="54"/>
  <c r="Q52" i="54"/>
  <c r="W52" i="54" s="1"/>
  <c r="P47" i="54"/>
  <c r="M47" i="54"/>
  <c r="Y23" i="54"/>
  <c r="N47" i="54"/>
  <c r="Q28" i="54"/>
  <c r="AA23" i="54"/>
  <c r="F52" i="54"/>
  <c r="O47" i="54"/>
  <c r="AA28" i="54" l="1"/>
  <c r="X28" i="54"/>
  <c r="Y28" i="54"/>
  <c r="W28" i="54"/>
  <c r="Z28" i="54"/>
  <c r="M52" i="54"/>
  <c r="L52" i="54"/>
  <c r="N52" i="54"/>
  <c r="P52" i="54"/>
  <c r="O52" i="54"/>
  <c r="L23" i="55" l="1"/>
  <c r="M23" i="55"/>
  <c r="N23" i="55"/>
  <c r="O23" i="55"/>
  <c r="P23" i="55"/>
  <c r="Q23" i="55"/>
  <c r="W23" i="55" s="1"/>
  <c r="F28" i="55"/>
  <c r="N28" i="55" s="1"/>
  <c r="F47" i="55"/>
  <c r="L47" i="55" s="1"/>
  <c r="N47" i="55"/>
  <c r="O47" i="55"/>
  <c r="Q47" i="55"/>
  <c r="W47" i="55" s="1"/>
  <c r="F52" i="55"/>
  <c r="L52" i="55" s="1"/>
  <c r="M47" i="55" l="1"/>
  <c r="Q52" i="55"/>
  <c r="W52" i="55" s="1"/>
  <c r="O52" i="55"/>
  <c r="N52" i="55"/>
  <c r="AA23" i="55"/>
  <c r="M28" i="55"/>
  <c r="P52" i="55"/>
  <c r="P47" i="55"/>
  <c r="L28" i="55"/>
  <c r="M52" i="55"/>
  <c r="Q28" i="55"/>
  <c r="Z23" i="55"/>
  <c r="P28" i="55"/>
  <c r="Y23" i="55"/>
  <c r="O28" i="55"/>
  <c r="X23" i="55"/>
  <c r="AA28" i="55" l="1"/>
  <c r="W28" i="55"/>
  <c r="Y28" i="55"/>
  <c r="Z28" i="55"/>
  <c r="X28" i="55"/>
  <c r="Q56"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tc={EB20F34A-B1CA-4390-9F24-C60481D66B6C}</author>
  </authors>
  <commentList>
    <comment ref="F28" authorId="0" shapeId="0" xr:uid="{00000000-0006-0000-09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<sst xmlns="http://schemas.openxmlformats.org/spreadsheetml/2006/main" count="2599" uniqueCount="141">
  <si>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</si>
  <si>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</si>
  <si>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</si>
  <si>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</si>
  <si>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</si>
  <si>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</si>
  <si>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</si>
  <si>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</si>
  <si>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</si>
  <si>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</si>
  <si>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</si>
  <si>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</si>
  <si>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</si>
  <si>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</si>
  <si>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</si>
  <si>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</si>
  <si>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</si>
  <si>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</si>
  <si>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</si>
  <si>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</si>
  <si>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</si>
  <si>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</si>
  <si>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</si>
  <si>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</si>
  <si>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</si>
  <si>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</si>
  <si>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</si>
  <si>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</si>
  <si>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</si>
  <si>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</si>
  <si>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</si>
  <si>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</si>
  <si>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</si>
  <si>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</si>
  <si>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</si>
  <si>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</si>
  <si>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</si>
  <si>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</si>
  <si>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</si>
  <si>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</si>
  <si>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</si>
  <si>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</si>
  <si>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</si>
  <si>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</si>
  <si>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</si>
  <si>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</si>
  <si>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</si>
  <si>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</si>
  <si>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</si>
  <si>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</si>
  <si>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</si>
  <si>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</si>
  <si>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</si>
  <si>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</si>
  <si>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</si>
  <si>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</si>
  <si>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</si>
  <si>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</si>
  <si>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</si>
  <si>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</si>
  <si>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</si>
  <si>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</si>
  <si>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</si>
  <si>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</si>
  <si>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</si>
  <si>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</si>
  <si>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</si>
  <si>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</si>
  <si>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</si>
  <si>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</si>
  <si>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</si>
  <si>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</si>
  <si>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</si>
  <si>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</si>
  <si>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</si>
  <si>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</si>
  <si>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</si>
  <si>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</si>
  <si>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</si>
  <si>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</si>
  <si>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</si>
  <si>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</si>
  <si>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</si>
  <si>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</si>
  <si>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</si>
  <si>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</si>
  <si>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</si>
  <si>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</si>
  <si>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</si>
  <si>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</si>
  <si>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</si>
  <si>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</si>
  <si>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</si>
  <si>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</si>
  <si>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</si>
  <si>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</si>
  <si>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</si>
  <si>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</si>
  <si>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</si>
  <si>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</si>
  <si>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</si>
  <si>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</si>
  <si>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</si>
  <si>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</si>
  <si>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</si>
  <si>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</si>
  <si>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</si>
  <si>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</si>
  <si>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</si>
  <si>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</si>
  <si>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</si>
  <si>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</si>
  <si>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</si>
  <si>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</si>
  <si>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</si>
  <si>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</si>
  <si>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</si>
  <si>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</si>
  <si>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</si>
  <si>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</si>
  <si>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</si>
  <si>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</si>
  <si>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</si>
  <si>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</si>
  <si>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</si>
  <si>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</si>
  <si>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</si>
  <si>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</si>
  <si>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Monthly Cruise Occupany Ratio GPH for 2022-2024</t>
  </si>
  <si>
    <t>April  (YTD)</t>
  </si>
  <si>
    <t>FY 2025</t>
  </si>
  <si>
    <t>2025/24 Chg %</t>
  </si>
  <si>
    <t>Northern Europe &amp; Central Med</t>
  </si>
  <si>
    <t>Apr to May  (YTD)</t>
  </si>
  <si>
    <t>Apr to June  (YTD)</t>
  </si>
  <si>
    <t>Central Med &amp; Northern Europe</t>
  </si>
  <si>
    <t>Apr to July  (YTD)</t>
  </si>
  <si>
    <t>Apr to Aug  (YTD)</t>
  </si>
  <si>
    <t>Aug 2024</t>
  </si>
  <si>
    <t>Apr to Oct  (YTD)</t>
  </si>
  <si>
    <t>Apr to Nov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</si>
</sst>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_-;* \(#,##0\)_-;_-* &quot;-&quot;??_-;_-@_-"/>
    <numFmt numFmtId="166" formatCode="[$-409]d\-mmm\-yyyy;@"/>
    <numFmt numFmtId="167" formatCode="[$-409]dd\-mmm\-yy;@"/>
    <numFmt numFmtId="168" formatCode="yyyy\-mm\-dd;@"/>
    <numFmt numFmtId="169" formatCode="_-* #,##0_-;\-* #,##0_-;_-* &quot;-&quot;??_-;_-@_-"/>
    <numFmt numFmtId="170" formatCode="0%;\(0%\)"/>
    <numFmt numFmtId="171" formatCode="#,##0;\(#,##0\);\-\-"/>
    <numFmt numFmtId="172" formatCode="#,##0_ ;[Black]\(#,##0\);_-\-\-\ "/>
    <numFmt numFmtId="173"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5"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70">
    <xf numFmtId="0" fontId="0" fillId="0" borderId="0" xfId="0"/>
    <xf numFmtId="0" fontId="2" fillId="3" borderId="0" xfId="1" applyFont="1" applyFill="1" applyAlignment="1">
      <alignment horizontal="left"/>
    </xf>
    <xf numFmtId="165" fontId="4" fillId="0" borderId="0" xfId="2" applyFont="1"/>
    <xf numFmtId="165" fontId="5" fillId="3" borderId="1" xfId="2" applyFont="1" applyFill="1" applyBorder="1"/>
    <xf numFmtId="165" fontId="4" fillId="0" borderId="1" xfId="2" applyFont="1" applyBorder="1"/>
    <xf numFmtId="165" fontId="6" fillId="0" borderId="0" xfId="2" applyFont="1"/>
    <xf numFmtId="165" fontId="7" fillId="0" borderId="0" xfId="2" applyFont="1"/>
    <xf numFmtId="165" fontId="8" fillId="0" borderId="0" xfId="2" applyFont="1"/>
    <xf numFmtId="165" fontId="9" fillId="3" borderId="1" xfId="2" applyFont="1" applyFill="1" applyBorder="1"/>
    <xf numFmtId="0" fontId="0" fillId="3" borderId="0" xfId="0" applyFill="1"/>
    <xf numFmtId="165" fontId="4" fillId="3" borderId="0" xfId="2" applyFont="1" applyFill="1"/>
    <xf numFmtId="165" fontId="6" fillId="3" borderId="0" xfId="2" applyFont="1" applyFill="1"/>
    <xf numFmtId="0" fontId="4" fillId="3" borderId="0" xfId="0" applyFont="1" applyFill="1"/>
    <xf numFmtId="165" fontId="4" fillId="0" borderId="0" xfId="2" applyFont="1" applyProtection="1">
      <protection locked="0"/>
    </xf>
    <xf numFmtId="0" fontId="2" fillId="3" borderId="0" xfId="1" applyFont="1" applyFill="1" applyAlignment="1" applyProtection="1">
      <alignment horizontal="left"/>
      <protection locked="0"/>
    </xf>
    <xf numFmtId="165" fontId="5" fillId="3" borderId="1" xfId="2" applyFont="1" applyFill="1" applyBorder="1" applyProtection="1">
      <protection locked="0"/>
    </xf>
    <xf numFmtId="165" fontId="4" fillId="0" borderId="1" xfId="2" applyFont="1" applyBorder="1" applyProtection="1">
      <protection locked="0"/>
    </xf>
    <xf numFmtId="165"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5" fontId="17" fillId="3" borderId="1" xfId="2" applyFont="1" applyFill="1" applyBorder="1"/>
    <xf numFmtId="165" fontId="17" fillId="3" borderId="0" xfId="2" applyFont="1" applyFill="1"/>
    <xf numFmtId="167"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9" fontId="0" fillId="3" borderId="0" xfId="0" applyNumberFormat="1" applyFill="1"/>
    <xf numFmtId="0" fontId="24" fillId="0" borderId="0" xfId="0" applyFont="1"/>
    <xf numFmtId="169"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9" fontId="18" fillId="5" borderId="2" xfId="7" applyNumberFormat="1" applyFont="1" applyFill="1" applyBorder="1" applyAlignment="1" applyProtection="1">
      <alignment horizontal="right" indent="1"/>
    </xf>
    <xf numFmtId="169"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8" fontId="17" fillId="6" borderId="0" xfId="2" quotePrefix="1" applyNumberFormat="1" applyFont="1" applyFill="1"/>
    <xf numFmtId="0" fontId="18" fillId="5" borderId="7" xfId="0" applyFont="1" applyFill="1" applyBorder="1" applyAlignment="1">
      <alignment vertical="center"/>
    </xf>
    <xf numFmtId="170" fontId="17" fillId="3" borderId="3" xfId="8" applyNumberFormat="1" applyFont="1" applyFill="1" applyBorder="1" applyAlignment="1" applyProtection="1">
      <alignment horizontal="right" indent="1"/>
    </xf>
    <xf numFmtId="170" fontId="17" fillId="3" borderId="3" xfId="0" applyNumberFormat="1" applyFont="1" applyFill="1" applyBorder="1" applyAlignment="1">
      <alignment horizontal="right" indent="1"/>
    </xf>
    <xf numFmtId="170" fontId="20" fillId="5" borderId="4" xfId="8" applyNumberFormat="1" applyFont="1" applyFill="1" applyBorder="1" applyAlignment="1" applyProtection="1">
      <alignment horizontal="right" indent="1"/>
    </xf>
    <xf numFmtId="170" fontId="20" fillId="5" borderId="11" xfId="8" applyNumberFormat="1" applyFont="1" applyFill="1" applyBorder="1" applyAlignment="1" applyProtection="1">
      <alignment horizontal="right" indent="1"/>
    </xf>
    <xf numFmtId="170" fontId="17" fillId="3" borderId="0" xfId="8" applyNumberFormat="1" applyFont="1" applyFill="1" applyBorder="1" applyAlignment="1" applyProtection="1">
      <alignment horizontal="right" indent="1"/>
    </xf>
    <xf numFmtId="170" fontId="17" fillId="3" borderId="0" xfId="0" applyNumberFormat="1" applyFont="1" applyFill="1" applyAlignment="1">
      <alignment horizontal="right" indent="1"/>
    </xf>
    <xf numFmtId="170" fontId="20" fillId="5" borderId="2" xfId="8" applyNumberFormat="1" applyFont="1" applyFill="1" applyBorder="1" applyAlignment="1" applyProtection="1">
      <alignment horizontal="right" indent="1"/>
    </xf>
    <xf numFmtId="170" fontId="20" fillId="5" borderId="10" xfId="8"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9" fontId="17" fillId="7" borderId="0" xfId="7" applyNumberFormat="1" applyFont="1" applyFill="1" applyBorder="1" applyAlignment="1" applyProtection="1"/>
    <xf numFmtId="169" fontId="17" fillId="3" borderId="0" xfId="7" applyNumberFormat="1" applyFont="1" applyFill="1" applyBorder="1" applyAlignment="1" applyProtection="1"/>
    <xf numFmtId="172" fontId="17" fillId="7" borderId="0" xfId="7" applyNumberFormat="1" applyFont="1" applyFill="1" applyBorder="1" applyAlignment="1" applyProtection="1"/>
    <xf numFmtId="171" fontId="17" fillId="7" borderId="0" xfId="7" applyNumberFormat="1" applyFont="1" applyFill="1" applyBorder="1" applyAlignment="1" applyProtection="1"/>
    <xf numFmtId="169" fontId="18" fillId="5" borderId="2" xfId="7" applyNumberFormat="1" applyFont="1" applyFill="1" applyBorder="1" applyAlignment="1" applyProtection="1">
      <alignment horizontal="right"/>
    </xf>
    <xf numFmtId="169"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9" fontId="18" fillId="5" borderId="4" xfId="7" applyNumberFormat="1" applyFont="1" applyFill="1" applyBorder="1" applyAlignment="1" applyProtection="1">
      <alignment horizontal="right" indent="1"/>
    </xf>
    <xf numFmtId="169" fontId="18" fillId="5" borderId="11" xfId="7" applyNumberFormat="1" applyFont="1" applyFill="1" applyBorder="1" applyAlignment="1" applyProtection="1">
      <alignment horizontal="right" indent="1"/>
    </xf>
    <xf numFmtId="171" fontId="17" fillId="7" borderId="0" xfId="7" applyNumberFormat="1" applyFont="1" applyFill="1" applyBorder="1" applyAlignment="1" applyProtection="1">
      <alignment horizontal="right" indent="1"/>
    </xf>
    <xf numFmtId="0" fontId="25" fillId="3" borderId="0" xfId="0" applyFont="1" applyFill="1"/>
    <xf numFmtId="171" fontId="17" fillId="7" borderId="0" xfId="0" applyNumberFormat="1" applyFont="1" applyFill="1" applyAlignment="1">
      <alignment horizontal="right" indent="1"/>
    </xf>
    <xf numFmtId="0" fontId="27" fillId="3" borderId="3" xfId="0" applyFont="1" applyFill="1" applyBorder="1" applyAlignment="1">
      <alignment horizontal="center"/>
    </xf>
    <xf numFmtId="165" fontId="28" fillId="3" borderId="0" xfId="2" applyFont="1" applyFill="1" applyAlignment="1">
      <alignment horizontal="left"/>
    </xf>
    <xf numFmtId="169"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5" fontId="17" fillId="3" borderId="1" xfId="2" applyFont="1" applyFill="1" applyBorder="1" applyAlignment="1">
      <alignment horizontal="right"/>
    </xf>
    <xf numFmtId="165" fontId="17" fillId="3" borderId="0" xfId="2" applyFont="1" applyFill="1" applyAlignment="1">
      <alignment horizontal="right"/>
    </xf>
    <xf numFmtId="0" fontId="0" fillId="0" borderId="0" xfId="0" applyAlignment="1">
      <alignment horizontal="right"/>
    </xf>
    <xf numFmtId="169"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3" fontId="29" fillId="3" borderId="0" xfId="8" applyNumberFormat="1" applyFont="1" applyFill="1" applyBorder="1" applyAlignment="1" applyProtection="1">
      <alignment horizontal="right" vertical="center"/>
    </xf>
    <xf numFmtId="0" fontId="31" fillId="0" borderId="0" xfId="0" applyFont="1"/>
    <xf numFmtId="172"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1" fontId="17" fillId="0" borderId="0" xfId="7" applyNumberFormat="1" applyFont="1" applyFill="1" applyBorder="1" applyAlignment="1" applyProtection="1">
      <alignment horizontal="right" indent="1"/>
    </xf>
    <xf numFmtId="169" fontId="26" fillId="0" borderId="0" xfId="7" applyNumberFormat="1" applyFont="1" applyFill="1" applyBorder="1" applyAlignment="1" applyProtection="1">
      <alignment horizontal="right" indent="1"/>
    </xf>
    <xf numFmtId="169" fontId="0" fillId="0" borderId="0" xfId="0" applyNumberFormat="1"/>
    <xf numFmtId="1" fontId="21" fillId="3" borderId="0" xfId="2" applyNumberFormat="1" applyFont="1" applyFill="1" applyAlignment="1">
      <alignment horizontal="right"/>
    </xf>
    <xf numFmtId="172"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70" fontId="20" fillId="5" borderId="21" xfId="8" applyNumberFormat="1" applyFont="1" applyFill="1" applyBorder="1" applyAlignment="1" applyProtection="1">
      <alignment horizontal="right" indent="1"/>
    </xf>
    <xf numFmtId="170" fontId="20" fillId="5" borderId="22" xfId="8" applyNumberFormat="1" applyFont="1" applyFill="1" applyBorder="1" applyAlignment="1" applyProtection="1">
      <alignment horizontal="right" indent="1"/>
    </xf>
    <xf numFmtId="170" fontId="17" fillId="7" borderId="0" xfId="8" applyNumberFormat="1" applyFont="1" applyFill="1" applyBorder="1" applyAlignment="1" applyProtection="1">
      <alignment horizontal="right" indent="1"/>
    </xf>
    <xf numFmtId="170" fontId="17" fillId="7" borderId="3" xfId="8" applyNumberFormat="1" applyFont="1" applyFill="1" applyBorder="1" applyAlignment="1" applyProtection="1">
      <alignment horizontal="right" indent="1"/>
    </xf>
    <xf numFmtId="166"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9" fontId="33" fillId="3" borderId="0" xfId="0" applyNumberFormat="1" applyFont="1" applyFill="1"/>
    <xf numFmtId="165" fontId="36" fillId="3" borderId="0" xfId="2" applyFont="1" applyFill="1"/>
    <xf numFmtId="165" fontId="37" fillId="3" borderId="0" xfId="2" applyFont="1" applyFill="1" applyAlignment="1">
      <alignment horizontal="left"/>
    </xf>
    <xf numFmtId="169" fontId="33" fillId="0" borderId="0" xfId="0" applyNumberFormat="1" applyFont="1"/>
    <xf numFmtId="173" fontId="29" fillId="4" borderId="17" xfId="8" applyNumberFormat="1" applyFont="1" applyFill="1" applyBorder="1" applyAlignment="1" applyProtection="1">
      <alignment horizontal="right" vertical="center"/>
    </xf>
    <xf numFmtId="49" fontId="17" fillId="3" borderId="0" xfId="2" quotePrefix="1" applyNumberFormat="1" applyFont="1" applyFill="1"/>
    <xf numFmtId="169" fontId="17" fillId="7" borderId="3" xfId="7" applyNumberFormat="1" applyFont="1" applyFill="1" applyBorder="1" applyAlignment="1" applyProtection="1">
      <alignment horizontal="right" indent="1"/>
    </xf>
    <xf numFmtId="169" fontId="17" fillId="3" borderId="3" xfId="7" applyNumberFormat="1" applyFont="1" applyFill="1" applyBorder="1" applyAlignment="1" applyProtection="1">
      <alignment horizontal="right" indent="1"/>
    </xf>
    <xf numFmtId="169" fontId="17" fillId="7" borderId="23" xfId="7" applyNumberFormat="1" applyFont="1" applyFill="1" applyBorder="1" applyAlignment="1" applyProtection="1">
      <alignment horizontal="right" indent="1"/>
    </xf>
    <xf numFmtId="0" fontId="20" fillId="5" borderId="7" xfId="0" applyFont="1" applyFill="1" applyBorder="1" applyAlignment="1">
      <alignment horizontal="center" vertical="center" wrapText="1"/>
    </xf>
    <xf numFmtId="169" fontId="17" fillId="7" borderId="7" xfId="7" applyNumberFormat="1" applyFont="1" applyFill="1" applyBorder="1" applyAlignment="1" applyProtection="1">
      <alignment horizontal="right" indent="1"/>
    </xf>
    <xf numFmtId="169" fontId="17" fillId="3" borderId="7" xfId="7" applyNumberFormat="1" applyFont="1" applyFill="1" applyBorder="1" applyAlignment="1" applyProtection="1">
      <alignment horizontal="right" indent="1"/>
    </xf>
    <xf numFmtId="169" fontId="17" fillId="7" borderId="24" xfId="7" applyNumberFormat="1" applyFont="1" applyFill="1" applyBorder="1" applyAlignment="1" applyProtection="1">
      <alignment horizontal="right" indent="1"/>
    </xf>
    <xf numFmtId="169"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70" fontId="17" fillId="0" borderId="0" xfId="8" applyNumberFormat="1" applyFont="1" applyFill="1" applyBorder="1" applyAlignment="1" applyProtection="1">
      <alignment horizontal="right" indent="1"/>
    </xf>
    <xf numFmtId="170" fontId="17" fillId="0" borderId="0" xfId="0" applyNumberFormat="1" applyFont="1" applyAlignment="1">
      <alignment horizontal="right" indent="1"/>
    </xf>
    <xf numFmtId="4" fontId="33" fillId="0" borderId="0" xfId="0" applyNumberFormat="1" applyFont="1"/>
    <xf numFmtId="164" fontId="0" fillId="0" borderId="0" xfId="0" applyNumberFormat="1"/>
    <xf numFmtId="165" fontId="17" fillId="3" borderId="0" xfId="2" applyFont="1" applyFill="1" applyAlignment="1">
      <alignment horizontal="left"/>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5" fontId="18" fillId="2" borderId="6" xfId="1" applyNumberFormat="1" applyFont="1" applyBorder="1" applyAlignment="1">
      <alignment horizontal="center"/>
    </xf>
    <xf numFmtId="165"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2" xfId="9" xr:uid="{00000000-0005-0000-0000-000001000000}"/>
    <cellStyle name="Header1" xfId="4" xr:uid="{00000000-0005-0000-0000-000002000000}"/>
    <cellStyle name="Line_ClosingBal" xfId="6" xr:uid="{00000000-0005-0000-0000-000003000000}"/>
    <cellStyle name="Normal" xfId="0" builtinId="0"/>
    <cellStyle name="Normal 2" xfId="2" xr:uid="{00000000-0005-0000-0000-000005000000}"/>
    <cellStyle name="Sheet_Header" xfId="1" xr:uid="{00000000-0005-0000-0000-000007000000}"/>
    <cellStyle name="Sheet_Header2" xfId="3" xr:uid="{00000000-0005-0000-0000-000008000000}"/>
    <cellStyle name="Unit" xfId="5" xr:uid="{00000000-0005-0000-0000-000009000000}"/>
    <cellStyle name="Virgül" xfId="7" builtinId="3"/>
    <cellStyle name="Yüzde" xfId="8" builtin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1" u="none" strike="noStrike" kern="0" cap="none" spc="0" normalizeH="0" baseline="0" noProof="0">
              <a:ln>
                <a:noFill/>
              </a:ln>
              <a:solidFill>
                <a:prstClr val="black"/>
              </a:solidFill>
              <a:effectLst/>
              <a:uLnTx/>
              <a:uFillTx/>
              <a:latin typeface="+mn-lt"/>
              <a:ea typeface="+mn-ea"/>
              <a:cs typeface="+mn-cs"/>
            </a:rPr>
            <a:t>Segmental Reporting Port Breakdown as at 31 March 2023:</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started in the end of April 2023), San Juan Cruise Port, Puerto Rico, </a:t>
          </a:r>
          <a:r>
            <a:rPr kumimoji="0" lang="de-DE" sz="1000" b="0" i="0" u="none" strike="noStrike" kern="0" cap="none" spc="0" normalizeH="0" baseline="0" noProof="0">
              <a:ln>
                <a:noFill/>
              </a:ln>
              <a:solidFill>
                <a:schemeClr val="tx1"/>
              </a:solidFill>
              <a:effectLst/>
              <a:uLnTx/>
              <a:uFillTx/>
              <a:latin typeface="+mn-lt"/>
              <a:ea typeface="+mn-ea"/>
              <a:cs typeface="+mn-cs"/>
            </a:rPr>
            <a:t>St. Lucia</a:t>
          </a:r>
          <a:endParaRPr kumimoji="0" lang="en-GB"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Tarragona Cruise Port and Vigo Cruise Port), and the equity pick up contribution from Lisbon Cruise Port, Portugal and Singapore Cruise Port, Singapore.</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t>
          </a:r>
          <a:r>
            <a:rPr kumimoji="0" lang="en-GB" sz="1000" b="0" i="0" u="none" strike="noStrike" kern="0" cap="none" spc="0" normalizeH="0" baseline="0" noProof="0">
              <a:ln>
                <a:noFill/>
              </a:ln>
              <a:solidFill>
                <a:schemeClr val="tx1"/>
              </a:solidFill>
              <a:effectLst/>
              <a:uLnTx/>
              <a:uFillTx/>
              <a:latin typeface="+mn-lt"/>
              <a:ea typeface="+mn-ea"/>
              <a:cs typeface="+mn-cs"/>
            </a:rPr>
            <a:t>Kalundborg Cruise Port, Denmark, Liverpool Cruise Port, UK </a:t>
          </a:r>
          <a:r>
            <a:rPr kumimoji="0" lang="en-GB" sz="1000" b="0" i="0" u="none" strike="noStrike" kern="0" cap="none" spc="0" normalizeH="0" baseline="0" noProof="0">
              <a:ln>
                <a:noFill/>
              </a:ln>
              <a:solidFill>
                <a:prstClr val="black"/>
              </a:solidFill>
              <a:effectLst/>
              <a:uLnTx/>
              <a:uFillTx/>
              <a:latin typeface="+mn-lt"/>
              <a:ea typeface="+mn-ea"/>
              <a:cs typeface="+mn-cs"/>
            </a:rPr>
            <a:t>and the equity pick-up contribution from La Goulette Cruise Port, Tunisia and Venice Cruise Port, Italy.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Montenegro and Ha Long Bay Cruise Port management agreement, Vietnam and Port Services operations</a:t>
          </a:r>
          <a:r>
            <a:rPr kumimoji="0" lang="de-DE" sz="1000" b="0" i="0" u="none" strike="noStrike" kern="0" cap="none" spc="0" normalizeH="0" baseline="0" noProof="0">
              <a:ln>
                <a:noFill/>
              </a:ln>
              <a:solidFill>
                <a:prstClr val="black"/>
              </a:solidFill>
              <a:effectLst/>
              <a:uLnTx/>
              <a:uFillTx/>
              <a:latin typeface="+mn-lt"/>
              <a:ea typeface="+mn-ea"/>
              <a:cs typeface="+mn-cs"/>
            </a:rPr>
            <a:t> </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000" i="1" baseline="0">
              <a:solidFill>
                <a:schemeClr val="dk1"/>
              </a:solidFill>
              <a:effectLst/>
              <a:latin typeface="+mn-lt"/>
              <a:ea typeface="+mn-ea"/>
              <a:cs typeface="+mn-cs"/>
            </a:rPr>
            <a:t>* February 2024 includes San Juan Cruise Port for the first time.</a:t>
          </a:r>
        </a:p>
        <a:p>
          <a:pPr rtl="0" eaLnBrk="1" latinLnBrk="0" hangingPunct="1">
            <a:spcBef>
              <a:spcPts val="600"/>
            </a:spcBef>
            <a:spcAft>
              <a:spcPts val="0"/>
            </a:spcAft>
          </a:pPr>
          <a:r>
            <a:rPr lang="en-GB" sz="1000" i="1" baseline="0">
              <a:solidFill>
                <a:schemeClr val="tx1"/>
              </a:solidFill>
              <a:effectLst/>
              <a:latin typeface="+mn-lt"/>
              <a:ea typeface="+mn-ea"/>
              <a:cs typeface="+mn-cs"/>
            </a:rPr>
            <a:t>*Formerly known as the Central Med region, the May 2024 report, now titled Central Med and Northern Europe, includes the Liverpool Cruise Port, acquired in April 2024. Additionally, the Kalundborg Cruise Port has been reclassified from the West Med region to this region.</a:t>
          </a:r>
          <a:endParaRPr lang="en-GB" sz="800">
            <a:solidFill>
              <a:schemeClr val="tx1"/>
            </a:solidFill>
            <a:effectLst/>
          </a:endParaRPr>
        </a:p>
        <a:p>
          <a:pPr rtl="0" eaLnBrk="1" latinLnBrk="0" hangingPunct="1">
            <a:spcBef>
              <a:spcPts val="600"/>
            </a:spcBef>
            <a:spcAft>
              <a:spcPts val="600"/>
            </a:spcAft>
          </a:pPr>
          <a:r>
            <a:rPr lang="de-DE" sz="1000" i="1" baseline="0">
              <a:solidFill>
                <a:schemeClr val="tx1"/>
              </a:solidFill>
              <a:latin typeface="+mn-lt"/>
            </a:rPr>
            <a:t>*June 2024 includes St. Lucia Cruise Port for the first time.</a:t>
          </a: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147530</xdr:colOff>
      <xdr:row>0</xdr:row>
      <xdr:rowOff>0</xdr:rowOff>
    </xdr:from>
    <xdr:to>
      <xdr:col>36</xdr:col>
      <xdr:colOff>148166</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C89DCB68-1718-4435-A376-9AECBF9776B0}"/>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720991" y="0"/>
          <a:ext cx="566906" cy="5421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6.xml"/><Relationship Id="rId4" Type="http://schemas.microsoft.com/office/2017/10/relationships/threadedComment" Target="../threadedComments/threadedComment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Q43"/>
  <sheetViews>
    <sheetView showGridLines="0" showRowColHeaders="0" zoomScale="85" zoomScaleNormal="85" workbookViewId="0">
      <selection activeCell="I17" sqref="I17"/>
    </sheetView>
  </sheetViews>
  <sheetFormatPr defaultColWidth="0" defaultRowHeight="0" customHeight="1" zeroHeight="1"/>
  <cols>
    <col min="1" max="2" width="2.5546875" style="2" customWidth="1"/>
    <col min="3" max="3" width="9.21875" style="2" customWidth="1"/>
    <col min="4" max="4" width="10.5546875" style="2" bestFit="1" customWidth="1"/>
    <col min="5" max="8" width="9.21875" style="2" customWidth="1"/>
    <col min="9" max="9" width="14.21875" style="2" customWidth="1"/>
    <col min="10" max="10" width="5" style="2" customWidth="1"/>
    <col min="11" max="11" width="9.21875" style="2" customWidth="1"/>
    <col min="12" max="12" width="4.77734375" style="2" customWidth="1"/>
    <col min="13" max="16" width="9.21875" style="2" hidden="1" customWidth="1"/>
    <col min="17" max="17" width="3.5546875" style="2" hidden="1" customWidth="1"/>
    <col min="18" max="16384" width="10.2187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45582</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77734375" style="2" customWidth="1"/>
    <col min="4" max="4" width="10.5546875" style="2" bestFit="1" customWidth="1"/>
    <col min="5" max="8" width="9.21875" style="2" customWidth="1"/>
    <col min="9" max="9" width="14.21875" style="2" customWidth="1"/>
    <col min="10" max="10" width="5" style="2" customWidth="1"/>
    <col min="11" max="11" width="9.21875" style="2" customWidth="1"/>
    <col min="12" max="12" width="4.77734375" style="2" customWidth="1"/>
    <col min="13" max="16" width="9.21875" style="2" customWidth="1"/>
    <col min="17" max="17" width="3.5546875" style="2" customWidth="1"/>
    <col min="18" max="23" width="10.21875" style="2" customWidth="1"/>
    <col min="24" max="33" width="10.21875" style="2" hidden="1" customWidth="1"/>
    <col min="34" max="34" width="4.77734375" style="2" hidden="1" customWidth="1"/>
    <col min="35" max="16384" width="10.2187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6.2">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2">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8">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AH55"/>
  <sheetViews>
    <sheetView showGridLines="0" topLeftCell="A21" zoomScale="85" zoomScaleNormal="85" workbookViewId="0"/>
  </sheetViews>
  <sheetFormatPr defaultColWidth="0" defaultRowHeight="0" customHeight="1" zeroHeight="1"/>
  <cols>
    <col min="1" max="2" width="2.5546875" style="2" customWidth="1"/>
    <col min="3" max="3" width="20.77734375" style="2" customWidth="1"/>
    <col min="4" max="4" width="10.5546875" style="2" bestFit="1" customWidth="1"/>
    <col min="5" max="8" width="9.21875" style="2" customWidth="1"/>
    <col min="9" max="9" width="14.21875" style="2" customWidth="1"/>
    <col min="10" max="10" width="5" style="2" customWidth="1"/>
    <col min="11" max="11" width="9.21875" style="2" customWidth="1"/>
    <col min="12" max="12" width="4.77734375" style="2" customWidth="1"/>
    <col min="13" max="16" width="9.21875" style="2" customWidth="1"/>
    <col min="17" max="17" width="3.5546875" style="2" customWidth="1"/>
    <col min="18" max="18" width="10.21875" style="2" customWidth="1"/>
    <col min="19" max="33" width="10.21875" style="2" hidden="1" customWidth="1"/>
    <col min="34" max="34" width="4.77734375" style="2" hidden="1" customWidth="1"/>
    <col min="35" max="16384" width="10.2187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8" hidden="1"/>
    <row r="38" spans="2:34" ht="13.8" hidden="1"/>
    <row r="39" spans="2:34" ht="13.8" hidden="1"/>
    <row r="40" spans="2:34" ht="13.8" hidden="1"/>
    <row r="41" spans="2:34" ht="13.8" hidden="1"/>
    <row r="42" spans="2:34" ht="13.8" hidden="1"/>
    <row r="43" spans="2:34" ht="13.8" hidden="1"/>
    <row r="44" spans="2:34" ht="12.6" hidden="1" customHeight="1"/>
    <row r="45" spans="2:34" ht="12.6" hidden="1" customHeight="1"/>
    <row r="46" spans="2:34" ht="12.6" hidden="1" customHeight="1"/>
    <row r="47" spans="2:34" ht="12.6" hidden="1" customHeight="1"/>
    <row r="48" spans="2:34" ht="12.6" hidden="1" customHeight="1"/>
    <row r="49" ht="12.6" hidden="1" customHeight="1"/>
    <row r="50" ht="0" hidden="1" customHeight="1"/>
    <row r="51" ht="0" hidden="1" customHeight="1"/>
    <row r="52" ht="0" hidden="1" customHeight="1"/>
    <row r="53" ht="0" hidden="1" customHeight="1"/>
    <row r="54" ht="0" hidden="1" customHeight="1"/>
    <row r="55" ht="0"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499984740745262"/>
    <pageSetUpPr fitToPage="1"/>
  </sheetPr>
  <dimension ref="A1:AZ58"/>
  <sheetViews>
    <sheetView showGridLines="0" topLeftCell="K1" zoomScale="90" zoomScaleNormal="90" zoomScalePageLayoutView="40" workbookViewId="0">
      <selection activeCell="AG12" sqref="AG12"/>
    </sheetView>
  </sheetViews>
  <sheetFormatPr defaultColWidth="9.21875" defaultRowHeight="0" customHeight="1" zeroHeight="1"/>
  <cols>
    <col min="1" max="2" width="2.5546875" customWidth="1"/>
    <col min="3" max="3" width="39" customWidth="1"/>
    <col min="4" max="4" width="1.77734375" customWidth="1"/>
    <col min="5" max="5" width="15.44140625" customWidth="1"/>
    <col min="6" max="17" width="5.77734375" style="94" bestFit="1" customWidth="1"/>
    <col min="18" max="18" width="6.21875" bestFit="1" customWidth="1"/>
    <col min="19" max="23" width="5.77734375" bestFit="1" customWidth="1"/>
    <col min="24" max="24" width="5.77734375" customWidth="1"/>
    <col min="25" max="25" width="5.77734375" bestFit="1" customWidth="1"/>
    <col min="26" max="27" width="5.77734375" customWidth="1"/>
    <col min="28" max="28" width="5.77734375" bestFit="1" customWidth="1"/>
    <col min="29" max="35" width="5.77734375" customWidth="1"/>
    <col min="36" max="36" width="7.5546875" bestFit="1" customWidth="1"/>
    <col min="37" max="37" width="9.21875" style="9" bestFit="1" customWidth="1"/>
    <col min="38" max="52" width="9.21875" style="9" customWidth="1"/>
    <col min="53" max="63" width="9.21875" customWidth="1"/>
    <col min="16384" max="16384" width="10.77734375" customWidth="1"/>
  </cols>
  <sheetData>
    <row r="1" spans="1:52" ht="14.4">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c r="AH1" s="9"/>
      <c r="AI1" s="9"/>
      <c r="AJ1" s="9"/>
    </row>
    <row r="2" spans="1:52" ht="18.600000000000001" thickBot="1">
      <c r="A2" s="9"/>
      <c r="B2" s="8" t="s">
        <v>128</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c r="AH2" s="23"/>
      <c r="AI2" s="23"/>
      <c r="AJ2" s="23"/>
    </row>
    <row r="3" spans="1:52" ht="14.4">
      <c r="A3" s="9"/>
      <c r="B3" s="10"/>
      <c r="C3" s="24"/>
      <c r="D3" s="24"/>
      <c r="E3" s="24"/>
      <c r="F3" s="93"/>
      <c r="G3" s="93"/>
      <c r="H3" s="93"/>
      <c r="I3" s="93"/>
      <c r="J3" s="93"/>
      <c r="K3" s="93"/>
      <c r="L3" s="93"/>
      <c r="M3" s="93"/>
      <c r="N3" s="93"/>
      <c r="O3" s="93"/>
      <c r="P3" s="93"/>
      <c r="Q3" s="93"/>
      <c r="R3" s="24"/>
      <c r="S3" s="24"/>
      <c r="AJ3" s="25">
        <f>+' '!I17</f>
        <v>45582</v>
      </c>
    </row>
    <row r="4" spans="1:52" ht="16.2">
      <c r="A4" s="9"/>
      <c r="B4" s="11" t="s">
        <v>7</v>
      </c>
      <c r="C4" s="26"/>
      <c r="D4" s="24"/>
      <c r="E4" s="58" t="s">
        <v>138</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c r="AH4" s="24"/>
      <c r="AI4" s="24"/>
      <c r="AJ4" s="24"/>
    </row>
    <row r="5" spans="1:52" ht="14.4">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c r="AH5" s="24"/>
      <c r="AI5" s="24"/>
      <c r="AJ5" s="24"/>
    </row>
    <row r="6" spans="1:52" ht="14.4">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c r="AH6" s="24"/>
      <c r="AI6" s="24"/>
      <c r="AJ6" s="24"/>
    </row>
    <row r="7" spans="1:52" ht="14.4">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c r="AH7" s="112">
        <v>2024</v>
      </c>
      <c r="AI7" s="112">
        <v>2024</v>
      </c>
      <c r="AJ7" s="112">
        <v>2024</v>
      </c>
      <c r="AK7" s="112">
        <v>2024</v>
      </c>
      <c r="AL7" s="112">
        <v>2024</v>
      </c>
      <c r="AM7" s="112">
        <v>2024</v>
      </c>
    </row>
    <row r="8" spans="1:52" s="20" customFormat="1" ht="14.4">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13" t="s">
        <v>77</v>
      </c>
      <c r="AG8" s="113" t="s">
        <v>121</v>
      </c>
      <c r="AH8" s="113" t="s">
        <v>47</v>
      </c>
      <c r="AI8" s="113" t="s">
        <v>51</v>
      </c>
      <c r="AJ8" s="113" t="s">
        <v>55</v>
      </c>
      <c r="AK8" s="113" t="s">
        <v>78</v>
      </c>
      <c r="AL8" s="113" t="s">
        <v>79</v>
      </c>
      <c r="AM8" s="113" t="s">
        <v>80</v>
      </c>
      <c r="AN8" s="19"/>
      <c r="AO8" s="19"/>
      <c r="AP8" s="19"/>
      <c r="AQ8" s="19"/>
      <c r="AR8" s="19"/>
      <c r="AS8" s="19"/>
      <c r="AT8" s="19"/>
      <c r="AU8" s="19"/>
      <c r="AV8" s="19"/>
      <c r="AW8" s="19"/>
      <c r="AX8" s="19"/>
      <c r="AY8" s="19"/>
      <c r="AZ8" s="19"/>
    </row>
    <row r="9" spans="1:52"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3">
        <v>1.07</v>
      </c>
      <c r="AE9" s="133">
        <v>1.07</v>
      </c>
      <c r="AF9" s="133">
        <v>1.08</v>
      </c>
      <c r="AG9" s="133">
        <v>1.06</v>
      </c>
      <c r="AH9" s="133">
        <v>1.04</v>
      </c>
      <c r="AI9" s="133">
        <v>1.0900000000000001</v>
      </c>
      <c r="AJ9" s="133">
        <v>1.1499999999999999</v>
      </c>
      <c r="AK9" s="133">
        <v>1.1299999999999999</v>
      </c>
      <c r="AL9" s="133">
        <v>1.04</v>
      </c>
      <c r="AM9" s="133">
        <v>1</v>
      </c>
    </row>
    <row r="10" spans="1:52" ht="20.25" customHeight="1">
      <c r="A10" s="9"/>
      <c r="B10" s="18"/>
      <c r="C10" s="102"/>
      <c r="D10" s="103"/>
      <c r="E10" s="103"/>
      <c r="F10" s="99"/>
      <c r="G10" s="99"/>
      <c r="H10" s="99"/>
      <c r="I10" s="99"/>
      <c r="J10" s="99"/>
      <c r="K10" s="99"/>
      <c r="L10" s="99"/>
      <c r="M10" s="99"/>
      <c r="N10" s="99"/>
      <c r="O10" s="99"/>
      <c r="P10" s="99"/>
      <c r="Q10" s="104"/>
      <c r="R10" s="9"/>
      <c r="S10" s="9"/>
    </row>
    <row r="11" spans="1:52" ht="20.25" customHeight="1">
      <c r="A11" s="9"/>
      <c r="B11" s="9"/>
      <c r="C11" s="9"/>
      <c r="D11" s="9"/>
      <c r="E11" s="9"/>
      <c r="F11"/>
      <c r="G11"/>
      <c r="H11"/>
      <c r="I11"/>
      <c r="J11"/>
      <c r="K11"/>
      <c r="L11"/>
      <c r="M11"/>
      <c r="N11"/>
      <c r="O11" s="91"/>
      <c r="P11" s="91"/>
      <c r="Q11" s="91"/>
      <c r="R11" s="9"/>
      <c r="S11" s="9"/>
    </row>
    <row r="12" spans="1:52" ht="20.25" customHeight="1">
      <c r="A12" s="9"/>
      <c r="B12" s="9"/>
      <c r="C12" s="100" t="s">
        <v>97</v>
      </c>
      <c r="D12" s="9"/>
      <c r="E12" s="9"/>
      <c r="F12"/>
      <c r="G12"/>
      <c r="H12"/>
      <c r="I12"/>
      <c r="J12"/>
      <c r="K12"/>
      <c r="L12"/>
      <c r="M12"/>
      <c r="N12"/>
      <c r="O12" s="91"/>
      <c r="P12" s="91"/>
      <c r="Q12" s="91"/>
      <c r="R12" s="9"/>
      <c r="S12" s="9"/>
    </row>
    <row r="13" spans="1:52" ht="20.25" customHeight="1">
      <c r="A13" s="9"/>
      <c r="B13" s="9"/>
      <c r="C13" s="100" t="s">
        <v>98</v>
      </c>
      <c r="D13" s="9"/>
      <c r="E13" s="9"/>
      <c r="F13"/>
      <c r="G13"/>
      <c r="H13"/>
      <c r="I13"/>
      <c r="J13"/>
      <c r="K13"/>
      <c r="L13"/>
      <c r="M13"/>
      <c r="N13"/>
      <c r="O13" s="91"/>
      <c r="P13" s="91"/>
      <c r="Q13" s="91"/>
      <c r="R13" s="9"/>
      <c r="S13" s="9"/>
    </row>
    <row r="14" spans="1:52" ht="26.7" hidden="1" customHeight="1"/>
    <row r="15" spans="1:52" ht="26.55" hidden="1" customHeight="1"/>
    <row r="16" spans="1:52" ht="26.55"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55" hidden="1" customHeight="1"/>
    <row r="40" ht="9" hidden="1" customHeight="1"/>
    <row r="41" ht="17.55"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86577"/>
    <pageSetUpPr fitToPage="1"/>
  </sheetPr>
  <dimension ref="A1:AH44"/>
  <sheetViews>
    <sheetView showGridLines="0" zoomScale="85" zoomScaleNormal="85" workbookViewId="0"/>
  </sheetViews>
  <sheetFormatPr defaultColWidth="0" defaultRowHeight="0" customHeight="1" zeroHeight="1"/>
  <cols>
    <col min="1" max="2" width="2.5546875" style="2" customWidth="1"/>
    <col min="3" max="3" width="20.77734375" style="2" customWidth="1"/>
    <col min="4" max="4" width="10.5546875" style="2" bestFit="1" customWidth="1"/>
    <col min="5" max="8" width="9.21875" style="2" customWidth="1"/>
    <col min="9" max="9" width="14.21875" style="2" customWidth="1"/>
    <col min="10" max="10" width="5" style="2" customWidth="1"/>
    <col min="11" max="11" width="9.21875" style="2" customWidth="1"/>
    <col min="12" max="12" width="4.77734375" style="2" customWidth="1"/>
    <col min="13" max="16" width="9.21875" style="2" customWidth="1"/>
    <col min="17" max="17" width="3.5546875" style="2" customWidth="1"/>
    <col min="18" max="18" width="10.21875" style="2" customWidth="1"/>
    <col min="19" max="33" width="10.21875" style="2" hidden="1" customWidth="1"/>
    <col min="34" max="34" width="4.77734375" style="2" hidden="1" customWidth="1"/>
    <col min="35" max="16384" width="10.2187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600000000000001"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B7EC-8108-45D1-92EB-7D595E843770}">
  <dimension ref="A1:AH66"/>
  <sheetViews>
    <sheetView showGridLines="0" tabSelected="1" topLeftCell="A14" zoomScale="85" zoomScaleNormal="85" workbookViewId="0">
      <selection activeCell="O31" sqref="O31"/>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4.664062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2.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45626</v>
      </c>
      <c r="AG3" s="25"/>
      <c r="AH3" s="9"/>
    </row>
    <row r="4" spans="1:34" ht="16.2">
      <c r="A4" s="9"/>
      <c r="B4" s="11" t="s">
        <v>7</v>
      </c>
      <c r="C4" s="26"/>
      <c r="D4" s="152" t="s">
        <v>27</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November</v>
      </c>
      <c r="G9" s="156"/>
      <c r="H9" s="156"/>
      <c r="I9" s="156"/>
      <c r="J9" s="156"/>
      <c r="K9" s="156"/>
      <c r="L9" s="156"/>
      <c r="M9" s="156"/>
      <c r="N9" s="156"/>
      <c r="O9" s="156"/>
      <c r="P9" s="157"/>
      <c r="Q9" s="158" t="str">
        <f>"January to "&amp; D4</f>
        <v>January to November</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284</v>
      </c>
      <c r="G13" s="73">
        <v>165</v>
      </c>
      <c r="H13" s="73">
        <v>144</v>
      </c>
      <c r="I13" s="73">
        <v>115</v>
      </c>
      <c r="J13" s="73">
        <v>0</v>
      </c>
      <c r="K13" s="73">
        <v>172</v>
      </c>
      <c r="L13" s="64">
        <f>IFERROR(F13/G13-1,"n/a")</f>
        <v>0.72121212121212119</v>
      </c>
      <c r="M13" s="64">
        <f>IFERROR(F13/H13-1,"n/a")</f>
        <v>0.97222222222222232</v>
      </c>
      <c r="N13" s="64">
        <f>IFERROR(F13/I13-1,"n/a")</f>
        <v>1.4695652173913043</v>
      </c>
      <c r="O13" s="64" t="str">
        <f>IFERROR(F13/J13-1,"n/a")</f>
        <v>n/a</v>
      </c>
      <c r="P13" s="60">
        <f>IFERROR(F13/K13-1,"n/a")</f>
        <v>0.65116279069767447</v>
      </c>
      <c r="Q13" s="68">
        <f>'Oct-24'!Q13+F13</f>
        <v>2093</v>
      </c>
      <c r="R13" s="68">
        <f>'Oct-24'!R13+G13</f>
        <v>1401</v>
      </c>
      <c r="S13" s="68">
        <f>'Oct-24'!S13+H13</f>
        <v>1295</v>
      </c>
      <c r="T13" s="68">
        <f>'Oct-24'!T13+I13</f>
        <v>343</v>
      </c>
      <c r="U13" s="68">
        <f>'Oct-24'!U13+J13</f>
        <v>551</v>
      </c>
      <c r="V13" s="68">
        <f>'Oct-24'!V13+K13</f>
        <v>1384</v>
      </c>
      <c r="W13" s="64">
        <f>IFERROR(Q13/R13-1,"n/a")</f>
        <v>0.49393290506780874</v>
      </c>
      <c r="X13" s="64">
        <f>IFERROR(Q13/S13-1,"n/a")</f>
        <v>0.61621621621621614</v>
      </c>
      <c r="Y13" s="64">
        <f>IFERROR(Q13/T13-1,"n/a")</f>
        <v>5.1020408163265305</v>
      </c>
      <c r="Z13" s="64">
        <f>IFERROR(Q13/U13-1,"n/a")</f>
        <v>2.7985480943738659</v>
      </c>
      <c r="AA13" s="60">
        <f>IFERROR(Q13/V13-1,"n/a")</f>
        <v>0.51228323699421963</v>
      </c>
      <c r="AB13" s="68">
        <v>1630</v>
      </c>
      <c r="AC13" s="68">
        <v>1486</v>
      </c>
      <c r="AD13" s="68">
        <v>522</v>
      </c>
      <c r="AE13" s="68">
        <v>551</v>
      </c>
      <c r="AF13" s="135">
        <v>1591</v>
      </c>
      <c r="AG13" s="123"/>
      <c r="AH13" s="123"/>
    </row>
    <row r="14" spans="1:34" s="124" customFormat="1" ht="10.8">
      <c r="A14" s="123"/>
      <c r="B14" s="128"/>
      <c r="C14" s="33"/>
      <c r="D14" s="26" t="s">
        <v>11</v>
      </c>
      <c r="E14" s="32"/>
      <c r="F14" s="71">
        <v>776442</v>
      </c>
      <c r="G14" s="73">
        <v>497550</v>
      </c>
      <c r="H14" s="73">
        <v>410205</v>
      </c>
      <c r="I14" s="73">
        <v>185964</v>
      </c>
      <c r="J14" s="73">
        <v>0</v>
      </c>
      <c r="K14" s="73">
        <v>421184</v>
      </c>
      <c r="L14" s="64">
        <f>IFERROR(F14/G14-1,"n/a")</f>
        <v>0.56053059993970455</v>
      </c>
      <c r="M14" s="64">
        <f>IFERROR(F14/H14-1,"n/a")</f>
        <v>0.89281456832559325</v>
      </c>
      <c r="N14" s="64">
        <f>IFERROR(F14/I14-1,"n/a")</f>
        <v>3.1752274633800086</v>
      </c>
      <c r="O14" s="64" t="str">
        <f>IFERROR(F14/J14-1,"n/a")</f>
        <v>n/a</v>
      </c>
      <c r="P14" s="60">
        <f>IFERROR(F14/K14-1,"n/a")</f>
        <v>0.84347458592919011</v>
      </c>
      <c r="Q14" s="68">
        <f>'Oct-24'!Q14+F14</f>
        <v>6974408</v>
      </c>
      <c r="R14" s="68">
        <f>'Oct-24'!R14+G14</f>
        <v>4566256</v>
      </c>
      <c r="S14" s="68">
        <f>'Oct-24'!S14+H14</f>
        <v>3074094</v>
      </c>
      <c r="T14" s="68">
        <f>'Oct-24'!T14+I14</f>
        <v>509984</v>
      </c>
      <c r="U14" s="68">
        <f>'Oct-24'!U14+J14</f>
        <v>1092884</v>
      </c>
      <c r="V14" s="68">
        <f>'Oct-24'!V14+K14</f>
        <v>4064465</v>
      </c>
      <c r="W14" s="64">
        <f>IFERROR(Q14/R14-1,"n/a")</f>
        <v>0.52737998044787671</v>
      </c>
      <c r="X14" s="64">
        <f>IFERROR(Q14/S14-1,"n/a")</f>
        <v>1.2687686193070218</v>
      </c>
      <c r="Y14" s="64">
        <f>IFERROR(Q14/T14-1,"n/a")</f>
        <v>12.675738846708917</v>
      </c>
      <c r="Z14" s="64">
        <f>IFERROR(Q14/U14-1,"n/a")</f>
        <v>5.3816544116301452</v>
      </c>
      <c r="AA14" s="60">
        <f>IFERROR(Q14/V14-1,"n/a")</f>
        <v>0.71594736330611775</v>
      </c>
      <c r="AB14" s="68">
        <v>5232537</v>
      </c>
      <c r="AC14" s="68">
        <v>3592413</v>
      </c>
      <c r="AD14" s="68">
        <v>768312</v>
      </c>
      <c r="AE14" s="68">
        <v>1092884</v>
      </c>
      <c r="AF14" s="135">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59</v>
      </c>
      <c r="G16" s="73">
        <v>49</v>
      </c>
      <c r="H16" s="73">
        <v>27</v>
      </c>
      <c r="I16" s="73">
        <v>28</v>
      </c>
      <c r="J16" s="73">
        <v>10</v>
      </c>
      <c r="K16" s="73">
        <v>29</v>
      </c>
      <c r="L16" s="64">
        <f>IFERROR(F16/G16-1,"n/a")</f>
        <v>0.20408163265306123</v>
      </c>
      <c r="M16" s="64">
        <f>IFERROR(F16/H16-1,"n/a")</f>
        <v>1.1851851851851851</v>
      </c>
      <c r="N16" s="64">
        <f>IFERROR(F16/I16-1,"n/a")</f>
        <v>1.1071428571428572</v>
      </c>
      <c r="O16" s="64">
        <f>IFERROR(F16/J16-1,"n/a")</f>
        <v>4.9000000000000004</v>
      </c>
      <c r="P16" s="60">
        <f>IFERROR(F16/K16-1,"n/a")</f>
        <v>1.0344827586206895</v>
      </c>
      <c r="Q16" s="68">
        <f>'Oct-24'!Q16+F16</f>
        <v>780</v>
      </c>
      <c r="R16" s="68">
        <f>'Oct-24'!R16+G16</f>
        <v>562</v>
      </c>
      <c r="S16" s="68">
        <f>'Oct-24'!S16+H16</f>
        <v>567</v>
      </c>
      <c r="T16" s="68">
        <f>'Oct-24'!T16+I16</f>
        <v>197</v>
      </c>
      <c r="U16" s="68">
        <f>'Oct-24'!U16+J16</f>
        <v>48</v>
      </c>
      <c r="V16" s="68">
        <f>'Oct-24'!V16+K16</f>
        <v>546</v>
      </c>
      <c r="W16" s="64">
        <f>IFERROR(Q16/R16-1,"n/a")</f>
        <v>0.38790035587188609</v>
      </c>
      <c r="X16" s="64">
        <f>IFERROR(Q16/S16-1,"n/a")</f>
        <v>0.37566137566137559</v>
      </c>
      <c r="Y16" s="64">
        <f>IFERROR(Q16/T16-1,"n/a")</f>
        <v>2.9593908629441623</v>
      </c>
      <c r="Z16" s="64">
        <f>IFERROR(Q16/U16-1,"n/a")</f>
        <v>15.25</v>
      </c>
      <c r="AA16" s="60">
        <f>IFERROR(Q16/V16-1,"n/a")</f>
        <v>0.4285714285714286</v>
      </c>
      <c r="AB16" s="68">
        <v>575</v>
      </c>
      <c r="AC16" s="68">
        <v>572</v>
      </c>
      <c r="AD16" s="68">
        <v>202</v>
      </c>
      <c r="AE16" s="68">
        <v>54</v>
      </c>
      <c r="AF16" s="135">
        <v>586</v>
      </c>
      <c r="AG16" s="123"/>
      <c r="AH16" s="123"/>
    </row>
    <row r="17" spans="1:34" s="124" customFormat="1" ht="10.8">
      <c r="A17" s="123"/>
      <c r="B17" s="128"/>
      <c r="C17" s="33"/>
      <c r="D17" s="26" t="s">
        <v>11</v>
      </c>
      <c r="E17" s="32"/>
      <c r="F17" s="71">
        <v>100476</v>
      </c>
      <c r="G17" s="73">
        <v>98994</v>
      </c>
      <c r="H17" s="73">
        <v>51003</v>
      </c>
      <c r="I17" s="73">
        <v>29456</v>
      </c>
      <c r="J17" s="73">
        <v>4854</v>
      </c>
      <c r="K17" s="73">
        <v>37844</v>
      </c>
      <c r="L17" s="64">
        <f>IFERROR(F17/G17-1,"n/a")</f>
        <v>1.4970604279047173E-2</v>
      </c>
      <c r="M17" s="64">
        <f>IFERROR(F17/H17-1,"n/a")</f>
        <v>0.97000176460208221</v>
      </c>
      <c r="N17" s="64">
        <f>IFERROR(F17/I17-1,"n/a")</f>
        <v>2.4110537751222161</v>
      </c>
      <c r="O17" s="64">
        <f>IFERROR(F17/J17-1,"n/a")</f>
        <v>19.699629171817058</v>
      </c>
      <c r="P17" s="60">
        <f>IFERROR(F17/K17-1,"n/a")</f>
        <v>1.6550047563682484</v>
      </c>
      <c r="Q17" s="68">
        <f>'Oct-24'!Q17+F17</f>
        <v>2023574</v>
      </c>
      <c r="R17" s="68">
        <f>'Oct-24'!R17+G17</f>
        <v>1631924</v>
      </c>
      <c r="S17" s="68">
        <f>'Oct-24'!S17+H17</f>
        <v>947540</v>
      </c>
      <c r="T17" s="68">
        <f>'Oct-24'!T17+I17</f>
        <v>288787</v>
      </c>
      <c r="U17" s="68">
        <f>'Oct-24'!U17+J17</f>
        <v>68534</v>
      </c>
      <c r="V17" s="68">
        <f>'Oct-24'!V17+K17</f>
        <v>1342797</v>
      </c>
      <c r="W17" s="64">
        <f>IFERROR(Q17/R17-1,"n/a")</f>
        <v>0.2399927937820634</v>
      </c>
      <c r="X17" s="64">
        <f>IFERROR(Q17/S17-1,"n/a")</f>
        <v>1.1356079954408256</v>
      </c>
      <c r="Y17" s="64">
        <f>IFERROR(Q17/T17-1,"n/a")</f>
        <v>6.0071505988842988</v>
      </c>
      <c r="Z17" s="64">
        <f>IFERROR(Q17/U17-1,"n/a")</f>
        <v>28.52657075320279</v>
      </c>
      <c r="AA17" s="60">
        <f>IFERROR(Q17/V17-1,"n/a")</f>
        <v>0.50698430216927792</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25</v>
      </c>
      <c r="G19" s="73">
        <v>39</v>
      </c>
      <c r="H19" s="73">
        <v>39</v>
      </c>
      <c r="I19" s="73">
        <v>13</v>
      </c>
      <c r="J19" s="73">
        <v>1</v>
      </c>
      <c r="K19" s="73">
        <v>15</v>
      </c>
      <c r="L19" s="64">
        <f>IFERROR(F19/G19-1,"n/a")</f>
        <v>-0.35897435897435892</v>
      </c>
      <c r="M19" s="64">
        <f>IFERROR(F19/H19-1,"n/a")</f>
        <v>-0.35897435897435892</v>
      </c>
      <c r="N19" s="64">
        <f>IFERROR(F19/I19-1,"n/a")</f>
        <v>0.92307692307692313</v>
      </c>
      <c r="O19" s="64">
        <f>IFERROR(F19/J19-1,"n/a")</f>
        <v>24</v>
      </c>
      <c r="P19" s="60">
        <f>IFERROR(F19/K19-1,"n/a")</f>
        <v>0.66666666666666674</v>
      </c>
      <c r="Q19" s="68">
        <f>'Oct-24'!Q19+F19</f>
        <v>727</v>
      </c>
      <c r="R19" s="68">
        <f>'Oct-24'!R19+G19</f>
        <v>700</v>
      </c>
      <c r="S19" s="68">
        <f>'Oct-24'!S19+H19</f>
        <v>649</v>
      </c>
      <c r="T19" s="68">
        <f>'Oct-24'!T19+I19</f>
        <v>44</v>
      </c>
      <c r="U19" s="68">
        <f>'Oct-24'!U19+J19</f>
        <v>10</v>
      </c>
      <c r="V19" s="68">
        <f>'Oct-24'!V19+K19</f>
        <v>280</v>
      </c>
      <c r="W19" s="64">
        <f>IFERROR(Q19/R19-1,"n/a")</f>
        <v>3.8571428571428479E-2</v>
      </c>
      <c r="X19" s="64">
        <f>IFERROR(Q19/S19-1,"n/a")</f>
        <v>0.12018489984591674</v>
      </c>
      <c r="Y19" s="64">
        <f>IFERROR(Q19/T19-1,"n/a")</f>
        <v>15.522727272727273</v>
      </c>
      <c r="Z19" s="64">
        <f>IFERROR(Q19/U19-1,"n/a")</f>
        <v>71.7</v>
      </c>
      <c r="AA19" s="60">
        <f>IFERROR(Q19/V19-1,"n/a")</f>
        <v>1.5964285714285715</v>
      </c>
      <c r="AB19" s="68">
        <v>708</v>
      </c>
      <c r="AC19" s="68">
        <v>658</v>
      </c>
      <c r="AD19" s="68">
        <v>47</v>
      </c>
      <c r="AE19" s="68">
        <v>9</v>
      </c>
      <c r="AF19" s="135">
        <v>290</v>
      </c>
      <c r="AG19" s="123"/>
      <c r="AH19" s="123"/>
    </row>
    <row r="20" spans="1:34" s="124" customFormat="1" ht="10.8">
      <c r="A20" s="123"/>
      <c r="B20" s="128"/>
      <c r="C20" s="33"/>
      <c r="D20" s="26" t="s">
        <v>11</v>
      </c>
      <c r="E20" s="32"/>
      <c r="F20" s="71">
        <v>33600</v>
      </c>
      <c r="G20" s="73">
        <v>44881</v>
      </c>
      <c r="H20" s="73">
        <v>43590</v>
      </c>
      <c r="I20" s="73">
        <v>5685</v>
      </c>
      <c r="J20" s="73">
        <v>0</v>
      </c>
      <c r="K20" s="73">
        <v>20135</v>
      </c>
      <c r="L20" s="64">
        <f>IFERROR(F20/G20-1,"n/a")</f>
        <v>-0.25135357946569814</v>
      </c>
      <c r="M20" s="64">
        <f>IFERROR(F20/H20-1,"n/a")</f>
        <v>-0.22918100481761872</v>
      </c>
      <c r="N20" s="64">
        <f>IFERROR(F20/I20-1,"n/a")</f>
        <v>4.9102902374670183</v>
      </c>
      <c r="O20" s="64" t="str">
        <f>IFERROR(F20/J20-1,"n/a")</f>
        <v>n/a</v>
      </c>
      <c r="P20" s="60">
        <f>IFERROR(F20/K20-1,"n/a")</f>
        <v>0.66873603178544827</v>
      </c>
      <c r="Q20" s="68">
        <f>'Oct-24'!Q20+F20</f>
        <v>1488063.4</v>
      </c>
      <c r="R20" s="68">
        <f>'Oct-24'!R20+G20</f>
        <v>1270123</v>
      </c>
      <c r="S20" s="68">
        <f>'Oct-24'!S20+H20</f>
        <v>880732</v>
      </c>
      <c r="T20" s="68">
        <f>'Oct-24'!T20+I20</f>
        <v>16677</v>
      </c>
      <c r="U20" s="68">
        <f>'Oct-24'!U20+J20</f>
        <v>10047</v>
      </c>
      <c r="V20" s="68">
        <f>'Oct-24'!V20+K20</f>
        <v>575143</v>
      </c>
      <c r="W20" s="64">
        <f>IFERROR(Q20/R20-1,"n/a")</f>
        <v>0.17158999561459787</v>
      </c>
      <c r="X20" s="64">
        <f>IFERROR(Q20/S20-1,"n/a")</f>
        <v>0.68957571656304073</v>
      </c>
      <c r="Y20" s="64">
        <f>IFERROR(Q20/T20-1,"n/a")</f>
        <v>88.228482340948602</v>
      </c>
      <c r="Z20" s="64">
        <f>IFERROR(Q20/U20-1,"n/a")</f>
        <v>147.11022195680303</v>
      </c>
      <c r="AA20" s="60">
        <f>IFERROR(Q20/V20-1,"n/a")</f>
        <v>1.5872928993311226</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287</v>
      </c>
      <c r="G22" s="73">
        <v>210</v>
      </c>
      <c r="H22" s="73">
        <v>130</v>
      </c>
      <c r="I22" s="73">
        <v>67</v>
      </c>
      <c r="J22" s="73">
        <v>0</v>
      </c>
      <c r="K22" s="73">
        <v>95</v>
      </c>
      <c r="L22" s="64">
        <f>IFERROR(F22/G22-1,"n/a")</f>
        <v>0.3666666666666667</v>
      </c>
      <c r="M22" s="64">
        <f>IFERROR(F22/H22-1,"n/a")</f>
        <v>1.2076923076923078</v>
      </c>
      <c r="N22" s="64">
        <f>IFERROR(F22/I22-1,"n/a")</f>
        <v>3.2835820895522385</v>
      </c>
      <c r="O22" s="64" t="str">
        <f>IFERROR(F22/J22-1,"n/a")</f>
        <v>n/a</v>
      </c>
      <c r="P22" s="60">
        <f>IFERROR(F22/K22-1,"n/a")</f>
        <v>2.0210526315789474</v>
      </c>
      <c r="Q22" s="68">
        <f>'Oct-24'!Q22+F22</f>
        <v>1474</v>
      </c>
      <c r="R22" s="68">
        <f>'Oct-24'!R22+G22</f>
        <v>1371</v>
      </c>
      <c r="S22" s="68">
        <f>'Oct-24'!S22+H22</f>
        <v>827</v>
      </c>
      <c r="T22" s="68">
        <f>'Oct-24'!T22+I22</f>
        <v>258</v>
      </c>
      <c r="U22" s="68">
        <f>'Oct-24'!U22+J22</f>
        <v>43</v>
      </c>
      <c r="V22" s="68">
        <f>'Oct-24'!V22+K22</f>
        <v>807</v>
      </c>
      <c r="W22" s="64">
        <f>IFERROR(Q22/R22-1,"n/a")</f>
        <v>7.512764405543404E-2</v>
      </c>
      <c r="X22" s="64">
        <f>IFERROR(Q22/S22-1,"n/a")</f>
        <v>0.7823458282950424</v>
      </c>
      <c r="Y22" s="64">
        <f>IFERROR(Q22/T22-1,"n/a")</f>
        <v>4.7131782945736438</v>
      </c>
      <c r="Z22" s="64">
        <f>IFERROR(Q22/U22-1,"n/a")</f>
        <v>33.279069767441861</v>
      </c>
      <c r="AA22" s="60">
        <f>IFERROR(Q22/V22-1,"n/a")</f>
        <v>0.82651796778190834</v>
      </c>
      <c r="AB22" s="68">
        <v>1500</v>
      </c>
      <c r="AC22" s="68">
        <v>895</v>
      </c>
      <c r="AD22" s="68">
        <v>283</v>
      </c>
      <c r="AE22" s="68">
        <v>43</v>
      </c>
      <c r="AF22" s="135">
        <v>827</v>
      </c>
      <c r="AG22" s="123"/>
      <c r="AH22" s="123"/>
    </row>
    <row r="23" spans="1:34" s="124" customFormat="1" ht="10.8">
      <c r="A23" s="123"/>
      <c r="B23" s="128"/>
      <c r="C23" s="33"/>
      <c r="D23" s="26" t="s">
        <v>11</v>
      </c>
      <c r="E23" s="32"/>
      <c r="F23" s="71">
        <v>699889</v>
      </c>
      <c r="G23" s="73">
        <v>507202</v>
      </c>
      <c r="H23" s="73">
        <v>274849</v>
      </c>
      <c r="I23" s="73">
        <v>83507</v>
      </c>
      <c r="J23" s="73">
        <v>0</v>
      </c>
      <c r="K23" s="73">
        <v>263747</v>
      </c>
      <c r="L23" s="64">
        <f>IFERROR(F23/G23-1,"n/a")</f>
        <v>0.37990189313133627</v>
      </c>
      <c r="M23" s="64">
        <f>IFERROR(F23/H23-1,"n/a")</f>
        <v>1.5464491411647852</v>
      </c>
      <c r="N23" s="64">
        <f>IFERROR(F23/I23-1,"n/a")</f>
        <v>7.3812015759157923</v>
      </c>
      <c r="O23" s="64" t="str">
        <f>IFERROR(F23/J23-1,"n/a")</f>
        <v>n/a</v>
      </c>
      <c r="P23" s="60">
        <f>IFERROR(F23/K23-1,"n/a")</f>
        <v>1.6536377664959221</v>
      </c>
      <c r="Q23" s="68">
        <f>'Oct-24'!Q23+F23</f>
        <v>4563353</v>
      </c>
      <c r="R23" s="68">
        <f>'Oct-24'!R23+G23</f>
        <v>4074740</v>
      </c>
      <c r="S23" s="68">
        <f>'Oct-24'!S23+H23</f>
        <v>1945734</v>
      </c>
      <c r="T23" s="68">
        <f>'Oct-24'!T23+I23</f>
        <v>425895</v>
      </c>
      <c r="U23" s="68">
        <f>'Oct-24'!U23+J23</f>
        <v>140552</v>
      </c>
      <c r="V23" s="68">
        <f>'Oct-24'!V23+K23</f>
        <v>2493999</v>
      </c>
      <c r="W23" s="64">
        <f>IFERROR(Q23/R23-1,"n/a")</f>
        <v>0.11991268154532553</v>
      </c>
      <c r="X23" s="64">
        <f>IFERROR(Q23/S23-1,"n/a")</f>
        <v>1.3453118463263736</v>
      </c>
      <c r="Y23" s="64">
        <f>IFERROR(Q23/T23-1,"n/a")</f>
        <v>9.7147372004836878</v>
      </c>
      <c r="Z23" s="64">
        <f>IFERROR(Q23/U23-1,"n/a")</f>
        <v>31.467364391826514</v>
      </c>
      <c r="AA23" s="60">
        <f>IFERROR(Q23/V23-1,"n/a")</f>
        <v>0.82973329179362132</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0</v>
      </c>
      <c r="G25" s="73">
        <v>0</v>
      </c>
      <c r="H25" s="73">
        <v>0</v>
      </c>
      <c r="I25" s="73">
        <v>0</v>
      </c>
      <c r="J25" s="73">
        <v>0</v>
      </c>
      <c r="K25" s="73">
        <v>0</v>
      </c>
      <c r="L25" s="64" t="str">
        <f>IFERROR(F25/G25-1,"n/a")</f>
        <v>n/a</v>
      </c>
      <c r="M25" s="64" t="str">
        <f>IFERROR(F25/H25-1,"n/a")</f>
        <v>n/a</v>
      </c>
      <c r="N25" s="64" t="str">
        <f>IFERROR(F25/I25-1,"n/a")</f>
        <v>n/a</v>
      </c>
      <c r="O25" s="64" t="str">
        <f>IFERROR(F25/J25-1,"n/a")</f>
        <v>n/a</v>
      </c>
      <c r="P25" s="60" t="str">
        <f>IFERROR(F25/K25-1,"n/a")</f>
        <v>n/a</v>
      </c>
      <c r="Q25" s="68">
        <f>'Oct-24'!Q25+F25</f>
        <v>14</v>
      </c>
      <c r="R25" s="68">
        <f>'Oct-24'!R25+G25</f>
        <v>21</v>
      </c>
      <c r="S25" s="68">
        <f>'Oct-24'!S25+H25</f>
        <v>9</v>
      </c>
      <c r="T25" s="68">
        <f>'Oct-24'!T25+I25</f>
        <v>0</v>
      </c>
      <c r="U25" s="68">
        <f>'Oct-24'!U25+J25</f>
        <v>0</v>
      </c>
      <c r="V25" s="68">
        <f>'Oct-24'!V25+K25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3"/>
      <c r="AH25" s="123"/>
    </row>
    <row r="26" spans="1:34" s="124" customFormat="1" ht="10.8">
      <c r="A26" s="123"/>
      <c r="B26" s="128"/>
      <c r="C26" s="33"/>
      <c r="D26" s="26" t="s">
        <v>11</v>
      </c>
      <c r="E26" s="32"/>
      <c r="F26" s="71">
        <v>0</v>
      </c>
      <c r="G26" s="73">
        <v>0</v>
      </c>
      <c r="H26" s="73">
        <v>0</v>
      </c>
      <c r="I26" s="73">
        <v>0</v>
      </c>
      <c r="J26" s="73">
        <v>0</v>
      </c>
      <c r="K26" s="73">
        <v>0</v>
      </c>
      <c r="L26" s="64" t="str">
        <f>IFERROR(F26/G26-1,"n/a")</f>
        <v>n/a</v>
      </c>
      <c r="M26" s="64" t="str">
        <f>IFERROR(F26/H26-1,"n/a")</f>
        <v>n/a</v>
      </c>
      <c r="N26" s="64" t="str">
        <f>IFERROR(F26/I26-1,"n/a")</f>
        <v>n/a</v>
      </c>
      <c r="O26" s="64" t="str">
        <f>IFERROR(F26/J26-1,"n/a")</f>
        <v>n/a</v>
      </c>
      <c r="P26" s="60" t="str">
        <f>IFERROR(F26/K26-1,"n/a")</f>
        <v>n/a</v>
      </c>
      <c r="Q26" s="68">
        <f>'Oct-24'!Q26+F26</f>
        <v>47798</v>
      </c>
      <c r="R26" s="68">
        <f>'Oct-24'!R26+G26</f>
        <v>38626</v>
      </c>
      <c r="S26" s="68">
        <f>'Oct-24'!S26+H26</f>
        <v>15637</v>
      </c>
      <c r="T26" s="68">
        <f>'Oct-24'!T26+I26</f>
        <v>0</v>
      </c>
      <c r="U26" s="68">
        <f>'Oct-24'!U26+J26</f>
        <v>0</v>
      </c>
      <c r="V26" s="68">
        <f>'Oct-24'!V26+K26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655</v>
      </c>
      <c r="G27" s="75">
        <f t="shared" si="0"/>
        <v>463</v>
      </c>
      <c r="H27" s="75">
        <f t="shared" si="0"/>
        <v>340</v>
      </c>
      <c r="I27" s="75">
        <f t="shared" si="0"/>
        <v>223</v>
      </c>
      <c r="J27" s="75">
        <f t="shared" si="0"/>
        <v>11</v>
      </c>
      <c r="K27" s="75">
        <f t="shared" si="0"/>
        <v>311</v>
      </c>
      <c r="L27" s="66">
        <f>IFERROR(F27/G27-1,"n/a")</f>
        <v>0.41468682505399568</v>
      </c>
      <c r="M27" s="66">
        <f>IFERROR(F27/H27-1,"n/a")</f>
        <v>0.92647058823529416</v>
      </c>
      <c r="N27" s="66">
        <f>IFERROR(F27/I27-1,"n/a")</f>
        <v>1.9372197309417039</v>
      </c>
      <c r="O27" s="66">
        <f>IFERROR(F27/J27-1,"n/a")</f>
        <v>58.545454545454547</v>
      </c>
      <c r="P27" s="62">
        <f>IFERROR(F27/K27-1,"n/a")</f>
        <v>1.1061093247588425</v>
      </c>
      <c r="Q27" s="75">
        <f t="shared" ref="Q27:V28" si="1">Q13+Q16+Q19+Q22+Q25</f>
        <v>5088</v>
      </c>
      <c r="R27" s="75">
        <f t="shared" si="1"/>
        <v>4055</v>
      </c>
      <c r="S27" s="75">
        <f t="shared" si="1"/>
        <v>3347</v>
      </c>
      <c r="T27" s="75">
        <f t="shared" si="1"/>
        <v>842</v>
      </c>
      <c r="U27" s="75">
        <f t="shared" si="1"/>
        <v>652</v>
      </c>
      <c r="V27" s="75">
        <f t="shared" si="1"/>
        <v>3033</v>
      </c>
      <c r="W27" s="66">
        <f>IFERROR(Q27/R27-1,"n/a")</f>
        <v>0.25474722564734886</v>
      </c>
      <c r="X27" s="66">
        <f>IFERROR(Q27/S27-1,"n/a")</f>
        <v>0.52016731401254845</v>
      </c>
      <c r="Y27" s="66">
        <f>IFERROR(Q27/T27-1,"n/a")</f>
        <v>5.042755344418052</v>
      </c>
      <c r="Z27" s="66">
        <f>IFERROR(Q27/U27-1,"n/a")</f>
        <v>6.8036809815950923</v>
      </c>
      <c r="AA27" s="62">
        <f>IFERROR(Q27/V27-1,"n/a")</f>
        <v>0.67754698318496542</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1610407</v>
      </c>
      <c r="G28" s="76">
        <f t="shared" si="0"/>
        <v>1148627</v>
      </c>
      <c r="H28" s="76">
        <f t="shared" si="0"/>
        <v>779647</v>
      </c>
      <c r="I28" s="76">
        <f t="shared" si="0"/>
        <v>304612</v>
      </c>
      <c r="J28" s="76">
        <f t="shared" si="0"/>
        <v>4854</v>
      </c>
      <c r="K28" s="76">
        <f t="shared" si="0"/>
        <v>742910</v>
      </c>
      <c r="L28" s="67">
        <f>IFERROR(F28/G28-1,"n/a")</f>
        <v>0.40202781233594553</v>
      </c>
      <c r="M28" s="67">
        <f>IFERROR(F28/H28-1,"n/a")</f>
        <v>1.0655591569004947</v>
      </c>
      <c r="N28" s="67">
        <f>IFERROR(F28/I28-1,"n/a")</f>
        <v>4.286748388113403</v>
      </c>
      <c r="O28" s="67">
        <f>IFERROR(F28/J28-1,"n/a")</f>
        <v>330.76905644829009</v>
      </c>
      <c r="P28" s="63">
        <f>IFERROR(F28/K28-1,"n/a")</f>
        <v>1.1677013366356626</v>
      </c>
      <c r="Q28" s="76">
        <f t="shared" si="1"/>
        <v>15097196.4</v>
      </c>
      <c r="R28" s="76">
        <f t="shared" si="1"/>
        <v>11581669</v>
      </c>
      <c r="S28" s="76">
        <f t="shared" si="1"/>
        <v>6863737</v>
      </c>
      <c r="T28" s="76">
        <f t="shared" si="1"/>
        <v>1241343</v>
      </c>
      <c r="U28" s="76">
        <f t="shared" si="1"/>
        <v>1312017</v>
      </c>
      <c r="V28" s="76">
        <f t="shared" si="1"/>
        <v>8496652</v>
      </c>
      <c r="W28" s="67">
        <f>IFERROR(Q28/R28-1,"n/a")</f>
        <v>0.30354238236302566</v>
      </c>
      <c r="X28" s="67">
        <f>IFERROR(Q28/S28-1,"n/a")</f>
        <v>1.199559277985156</v>
      </c>
      <c r="Y28" s="67">
        <f>IFERROR(Q28/T28-1,"n/a")</f>
        <v>11.161986171428849</v>
      </c>
      <c r="Z28" s="67">
        <f>IFERROR(Q28/U28-1,"n/a")</f>
        <v>10.5068603531814</v>
      </c>
      <c r="AA28" s="63">
        <f>IFERROR(Q28/V28-1,"n/a")</f>
        <v>0.77684061910503099</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9"/>
      <c r="S29" s="129"/>
      <c r="T29" s="129"/>
      <c r="U29" s="129"/>
      <c r="V29" s="129"/>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9"/>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November</v>
      </c>
      <c r="G33" s="159"/>
      <c r="H33" s="159"/>
      <c r="I33" s="159"/>
      <c r="J33" s="159"/>
      <c r="K33" s="159"/>
      <c r="L33" s="159"/>
      <c r="M33" s="159"/>
      <c r="N33" s="159"/>
      <c r="O33" s="159"/>
      <c r="P33" s="160"/>
      <c r="Q33" s="162" t="s">
        <v>140</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F38" si="3">F13</f>
        <v>284</v>
      </c>
      <c r="G37" s="74">
        <f t="shared" ref="G37:K38" si="4">+G13</f>
        <v>165</v>
      </c>
      <c r="H37" s="74">
        <f t="shared" si="4"/>
        <v>144</v>
      </c>
      <c r="I37" s="74">
        <f t="shared" si="4"/>
        <v>115</v>
      </c>
      <c r="J37" s="74">
        <f t="shared" si="4"/>
        <v>0</v>
      </c>
      <c r="K37" s="74">
        <f t="shared" si="4"/>
        <v>172</v>
      </c>
      <c r="L37" s="64">
        <f>IFERROR(F37/G37-1,"n/a")</f>
        <v>0.72121212121212119</v>
      </c>
      <c r="M37" s="64">
        <f>IFERROR(F37/H37-1,"n/a")</f>
        <v>0.97222222222222232</v>
      </c>
      <c r="N37" s="64">
        <f>IFERROR(F37/I37-1,"n/a")</f>
        <v>1.4695652173913043</v>
      </c>
      <c r="O37" s="64" t="str">
        <f>IFERROR(F37/J37-1,"n/a")</f>
        <v>n/a</v>
      </c>
      <c r="P37" s="60">
        <f>IFERROR(F37/K37-1,"n/a")</f>
        <v>0.65116279069767447</v>
      </c>
      <c r="Q37" s="74">
        <f>'Oct-24'!Q37+F37</f>
        <v>1391</v>
      </c>
      <c r="R37" s="74">
        <f>'Oct-24'!R37+G37</f>
        <v>871</v>
      </c>
      <c r="S37" s="74">
        <f>'Oct-24'!S37+H37</f>
        <v>765</v>
      </c>
      <c r="T37" s="74">
        <f>'Oct-24'!T37+I37</f>
        <v>343</v>
      </c>
      <c r="U37" s="74">
        <f>'Oct-24'!U37+J37</f>
        <v>42</v>
      </c>
      <c r="V37" s="74">
        <f>'Oct-24'!V37+K37</f>
        <v>868</v>
      </c>
      <c r="W37" s="120">
        <f>IFERROR(Q37/R37-1,"n/a")</f>
        <v>0.59701492537313428</v>
      </c>
      <c r="X37" s="120">
        <f>IFERROR(R37/S37-1,"n/a")</f>
        <v>0.13856209150326793</v>
      </c>
      <c r="Y37" s="120">
        <f>IFERROR(R37/T37-1,"n/a")</f>
        <v>1.5393586005830904</v>
      </c>
      <c r="Z37" s="120">
        <f>IFERROR(R37/U37-1,"n/a")</f>
        <v>19.738095238095237</v>
      </c>
      <c r="AA37" s="121">
        <f>IFERROR(R37/V37-1,"n/a")</f>
        <v>3.4562211981565838E-3</v>
      </c>
      <c r="AB37" s="148"/>
      <c r="AC37" s="89">
        <v>1486</v>
      </c>
      <c r="AD37" s="89">
        <v>1052</v>
      </c>
      <c r="AE37" s="70">
        <v>551</v>
      </c>
      <c r="AF37" s="78">
        <v>1584</v>
      </c>
      <c r="AH37" s="123"/>
    </row>
    <row r="38" spans="1:34" s="124" customFormat="1" ht="10.199999999999999">
      <c r="A38" s="123"/>
      <c r="B38" s="123"/>
      <c r="C38" s="33"/>
      <c r="D38" s="26" t="s">
        <v>11</v>
      </c>
      <c r="E38" s="32"/>
      <c r="F38" s="74">
        <f t="shared" si="3"/>
        <v>776442</v>
      </c>
      <c r="G38" s="74">
        <f t="shared" si="4"/>
        <v>497550</v>
      </c>
      <c r="H38" s="74">
        <f t="shared" si="4"/>
        <v>410205</v>
      </c>
      <c r="I38" s="74">
        <f t="shared" si="4"/>
        <v>185964</v>
      </c>
      <c r="J38" s="74">
        <f t="shared" si="4"/>
        <v>0</v>
      </c>
      <c r="K38" s="74">
        <f t="shared" si="4"/>
        <v>421184</v>
      </c>
      <c r="L38" s="64">
        <f>IFERROR(F38/G38-1,"n/a")</f>
        <v>0.56053059993970455</v>
      </c>
      <c r="M38" s="64">
        <f>IFERROR(F38/H38-1,"n/a")</f>
        <v>0.89281456832559325</v>
      </c>
      <c r="N38" s="64">
        <f>IFERROR(F38/I38-1,"n/a")</f>
        <v>3.1752274633800086</v>
      </c>
      <c r="O38" s="64" t="str">
        <f>IFERROR(F38/J38-1,"n/a")</f>
        <v>n/a</v>
      </c>
      <c r="P38" s="60">
        <f>IFERROR(F38/K38-1,"n/a")</f>
        <v>0.84347458592919011</v>
      </c>
      <c r="Q38" s="74">
        <f>'Oct-24'!Q38+F38</f>
        <v>4820584</v>
      </c>
      <c r="R38" s="74">
        <f>'Oct-24'!R38+G38</f>
        <v>3028072</v>
      </c>
      <c r="S38" s="74">
        <f>'Oct-24'!S38+H38</f>
        <v>2314436</v>
      </c>
      <c r="T38" s="74">
        <f>'Oct-24'!T38+I38</f>
        <v>509984</v>
      </c>
      <c r="U38" s="74">
        <f>'Oct-24'!U38+J38</f>
        <v>0</v>
      </c>
      <c r="V38" s="74">
        <f>'Oct-24'!V38+K38</f>
        <v>2613361</v>
      </c>
      <c r="W38" s="120">
        <f>IFERROR(Q38/R38-1,"n/a")</f>
        <v>0.5919647881556318</v>
      </c>
      <c r="X38" s="120">
        <f>IFERROR(R38/S38-1,"n/a")</f>
        <v>0.30834121142256699</v>
      </c>
      <c r="Y38" s="120">
        <f>IFERROR(R38/T38-1,"n/a")</f>
        <v>4.9375823555248788</v>
      </c>
      <c r="Z38" s="120" t="str">
        <f>IFERROR(R38/U38-1,"n/a")</f>
        <v>n/a</v>
      </c>
      <c r="AA38" s="121">
        <f>IFERROR(R38/V38-1,"n/a")</f>
        <v>0.15868875367773527</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F41" si="5">F16</f>
        <v>59</v>
      </c>
      <c r="G40" s="74">
        <f t="shared" ref="G40:K41" si="6">+G16</f>
        <v>49</v>
      </c>
      <c r="H40" s="74">
        <f t="shared" si="6"/>
        <v>27</v>
      </c>
      <c r="I40" s="74">
        <f t="shared" si="6"/>
        <v>28</v>
      </c>
      <c r="J40" s="74">
        <f t="shared" si="6"/>
        <v>10</v>
      </c>
      <c r="K40" s="74">
        <f t="shared" si="6"/>
        <v>29</v>
      </c>
      <c r="L40" s="64">
        <f>IFERROR(F40/G40-1,"n/a")</f>
        <v>0.20408163265306123</v>
      </c>
      <c r="M40" s="64">
        <f>IFERROR(F40/H40-1,"n/a")</f>
        <v>1.1851851851851851</v>
      </c>
      <c r="N40" s="64">
        <f>IFERROR(F40/I40-1,"n/a")</f>
        <v>1.1071428571428572</v>
      </c>
      <c r="O40" s="64">
        <f>IFERROR(F40/J40-1,"n/a")</f>
        <v>4.9000000000000004</v>
      </c>
      <c r="P40" s="60">
        <f>IFERROR(F40/K40-1,"n/a")</f>
        <v>1.0344827586206895</v>
      </c>
      <c r="Q40" s="74">
        <f>'Oct-24'!Q40+F40</f>
        <v>743</v>
      </c>
      <c r="R40" s="74">
        <f>'Oct-24'!R40+G40</f>
        <v>535</v>
      </c>
      <c r="S40" s="74">
        <f>'Oct-24'!S40+H40</f>
        <v>531</v>
      </c>
      <c r="T40" s="74">
        <f>'Oct-24'!T40+I40</f>
        <v>185</v>
      </c>
      <c r="U40" s="74">
        <f>'Oct-24'!U40+J40</f>
        <v>38</v>
      </c>
      <c r="V40" s="74">
        <f>'Oct-24'!V40+K40</f>
        <v>523</v>
      </c>
      <c r="W40" s="120">
        <f>IFERROR(Q40/R40-1,"n/a")</f>
        <v>0.38878504672897196</v>
      </c>
      <c r="X40" s="120">
        <f>IFERROR(R40/S40-1,"n/a")</f>
        <v>7.532956685499137E-3</v>
      </c>
      <c r="Y40" s="120">
        <f>IFERROR(R40/T40-1,"n/a")</f>
        <v>1.8918918918918921</v>
      </c>
      <c r="Z40" s="120">
        <f>IFERROR(R40/U40-1,"n/a")</f>
        <v>13.078947368421053</v>
      </c>
      <c r="AA40" s="121">
        <f>IFERROR(R40/V40-1,"n/a")</f>
        <v>2.2944550669216079E-2</v>
      </c>
      <c r="AB40" s="148"/>
      <c r="AC40" s="89">
        <v>563</v>
      </c>
      <c r="AD40" s="89">
        <v>226</v>
      </c>
      <c r="AE40" s="70">
        <v>66</v>
      </c>
      <c r="AF40" s="78">
        <v>573</v>
      </c>
      <c r="AH40" s="123"/>
    </row>
    <row r="41" spans="1:34" s="124" customFormat="1" ht="10.199999999999999">
      <c r="A41" s="123"/>
      <c r="B41" s="123"/>
      <c r="C41" s="33"/>
      <c r="D41" s="26" t="s">
        <v>11</v>
      </c>
      <c r="E41" s="32"/>
      <c r="F41" s="74">
        <f t="shared" si="5"/>
        <v>100476</v>
      </c>
      <c r="G41" s="74">
        <f t="shared" si="6"/>
        <v>98994</v>
      </c>
      <c r="H41" s="74">
        <f t="shared" si="6"/>
        <v>51003</v>
      </c>
      <c r="I41" s="74">
        <f t="shared" si="6"/>
        <v>29456</v>
      </c>
      <c r="J41" s="74">
        <f t="shared" si="6"/>
        <v>4854</v>
      </c>
      <c r="K41" s="74">
        <f t="shared" si="6"/>
        <v>37844</v>
      </c>
      <c r="L41" s="64">
        <f>IFERROR(F41/G41-1,"n/a")</f>
        <v>1.4970604279047173E-2</v>
      </c>
      <c r="M41" s="64">
        <f>IFERROR(F41/H41-1,"n/a")</f>
        <v>0.97000176460208221</v>
      </c>
      <c r="N41" s="64">
        <f>IFERROR(F41/I41-1,"n/a")</f>
        <v>2.4110537751222161</v>
      </c>
      <c r="O41" s="64">
        <f>IFERROR(F41/J41-1,"n/a")</f>
        <v>19.699629171817058</v>
      </c>
      <c r="P41" s="60">
        <f>IFERROR(F41/K41-1,"n/a")</f>
        <v>1.6550047563682484</v>
      </c>
      <c r="Q41" s="74">
        <f>'Oct-24'!Q41+F41</f>
        <v>1893000</v>
      </c>
      <c r="R41" s="74">
        <f>'Oct-24'!R41+G41</f>
        <v>1548869</v>
      </c>
      <c r="S41" s="74">
        <f>'Oct-24'!S41+H41</f>
        <v>911032</v>
      </c>
      <c r="T41" s="74">
        <f>'Oct-24'!T41+I41</f>
        <v>278684</v>
      </c>
      <c r="U41" s="74">
        <f>'Oct-24'!U41+J41</f>
        <v>27421</v>
      </c>
      <c r="V41" s="74">
        <f>'Oct-24'!V41+K41</f>
        <v>1262423</v>
      </c>
      <c r="W41" s="120">
        <f>IFERROR(Q41/R41-1,"n/a")</f>
        <v>0.2221821212768802</v>
      </c>
      <c r="X41" s="120">
        <f>IFERROR(R41/S41-1,"n/a")</f>
        <v>0.70012579141018105</v>
      </c>
      <c r="Y41" s="120">
        <f>IFERROR(R41/T41-1,"n/a")</f>
        <v>4.5577966442278708</v>
      </c>
      <c r="Z41" s="120">
        <f>IFERROR(R41/U41-1,"n/a")</f>
        <v>55.484774442945188</v>
      </c>
      <c r="AA41" s="121">
        <f>IFERROR(R41/V41-1,"n/a")</f>
        <v>0.22690175955285996</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F44" si="7">F19</f>
        <v>25</v>
      </c>
      <c r="G43" s="74">
        <f t="shared" ref="G43:K44" si="8">+G19</f>
        <v>39</v>
      </c>
      <c r="H43" s="74">
        <f t="shared" si="8"/>
        <v>39</v>
      </c>
      <c r="I43" s="74">
        <f t="shared" si="8"/>
        <v>13</v>
      </c>
      <c r="J43" s="74">
        <f t="shared" si="8"/>
        <v>1</v>
      </c>
      <c r="K43" s="74">
        <f t="shared" si="8"/>
        <v>15</v>
      </c>
      <c r="L43" s="64">
        <f>IFERROR(F43/G43-1,"n/a")</f>
        <v>-0.35897435897435892</v>
      </c>
      <c r="M43" s="64">
        <f>IFERROR(F43/H43-1,"n/a")</f>
        <v>-0.35897435897435892</v>
      </c>
      <c r="N43" s="64">
        <f>IFERROR(F43/I43-1,"n/a")</f>
        <v>0.92307692307692313</v>
      </c>
      <c r="O43" s="64">
        <f>IFERROR(F43/J43-1,"n/a")</f>
        <v>24</v>
      </c>
      <c r="P43" s="60">
        <f>IFERROR(F43/K43-1,"n/a")</f>
        <v>0.66666666666666674</v>
      </c>
      <c r="Q43" s="74">
        <f>'Oct-24'!Q43+F43</f>
        <v>700</v>
      </c>
      <c r="R43" s="74">
        <f>'Oct-24'!R43+G43</f>
        <v>677</v>
      </c>
      <c r="S43" s="74">
        <f>'Oct-24'!S43+H43</f>
        <v>637</v>
      </c>
      <c r="T43" s="74">
        <f>'Oct-24'!T43+I43</f>
        <v>44</v>
      </c>
      <c r="U43" s="74">
        <f>'Oct-24'!U43+J43</f>
        <v>7</v>
      </c>
      <c r="V43" s="74">
        <f>'Oct-24'!V43+K43</f>
        <v>274</v>
      </c>
      <c r="W43" s="120">
        <f>IFERROR(Q43/R43-1,"n/a")</f>
        <v>3.3973412112259904E-2</v>
      </c>
      <c r="X43" s="120">
        <f>IFERROR(R43/S43-1,"n/a")</f>
        <v>6.279434850863419E-2</v>
      </c>
      <c r="Y43" s="120">
        <f>IFERROR(R43/T43-1,"n/a")</f>
        <v>14.386363636363637</v>
      </c>
      <c r="Z43" s="120">
        <f>IFERROR(R43/U43-1,"n/a")</f>
        <v>95.714285714285708</v>
      </c>
      <c r="AA43" s="121">
        <f>IFERROR(R43/V43-1,"n/a")</f>
        <v>1.4708029197080292</v>
      </c>
      <c r="AB43" s="148"/>
      <c r="AC43" s="89">
        <v>669</v>
      </c>
      <c r="AD43" s="89">
        <v>59</v>
      </c>
      <c r="AE43" s="70">
        <v>9</v>
      </c>
      <c r="AF43" s="78">
        <v>287</v>
      </c>
      <c r="AH43" s="123"/>
    </row>
    <row r="44" spans="1:34" s="124" customFormat="1" ht="10.199999999999999">
      <c r="A44" s="123"/>
      <c r="B44" s="123"/>
      <c r="C44" s="33"/>
      <c r="D44" s="26" t="s">
        <v>11</v>
      </c>
      <c r="E44" s="32"/>
      <c r="F44" s="74">
        <f t="shared" si="7"/>
        <v>33600</v>
      </c>
      <c r="G44" s="74">
        <f t="shared" si="8"/>
        <v>44881</v>
      </c>
      <c r="H44" s="74">
        <f t="shared" si="8"/>
        <v>43590</v>
      </c>
      <c r="I44" s="74">
        <f t="shared" si="8"/>
        <v>5685</v>
      </c>
      <c r="J44" s="74">
        <f t="shared" si="8"/>
        <v>0</v>
      </c>
      <c r="K44" s="74">
        <f t="shared" si="8"/>
        <v>20135</v>
      </c>
      <c r="L44" s="64">
        <f>IFERROR(F44/G44-1,"n/a")</f>
        <v>-0.25135357946569814</v>
      </c>
      <c r="M44" s="64">
        <f>IFERROR(F44/H44-1,"n/a")</f>
        <v>-0.22918100481761872</v>
      </c>
      <c r="N44" s="64">
        <f>IFERROR(F44/I44-1,"n/a")</f>
        <v>4.9102902374670183</v>
      </c>
      <c r="O44" s="64" t="str">
        <f>IFERROR(F44/J44-1,"n/a")</f>
        <v>n/a</v>
      </c>
      <c r="P44" s="60">
        <f>IFERROR(F44/K44-1,"n/a")</f>
        <v>0.66873603178544827</v>
      </c>
      <c r="Q44" s="74">
        <f>'Oct-24'!Q44+F44</f>
        <v>1448322.4</v>
      </c>
      <c r="R44" s="74">
        <f>'Oct-24'!R44+G44</f>
        <v>1249277</v>
      </c>
      <c r="S44" s="74">
        <f>'Oct-24'!S44+H44</f>
        <v>877647</v>
      </c>
      <c r="T44" s="74">
        <f>'Oct-24'!T44+I44</f>
        <v>16677</v>
      </c>
      <c r="U44" s="74">
        <f>'Oct-24'!U44+J44</f>
        <v>8294</v>
      </c>
      <c r="V44" s="74">
        <f>'Oct-24'!V44+K44</f>
        <v>568659</v>
      </c>
      <c r="W44" s="120">
        <f>IFERROR(Q44/R44-1,"n/a")</f>
        <v>0.15932847559028129</v>
      </c>
      <c r="X44" s="120">
        <f>IFERROR(R44/S44-1,"n/a")</f>
        <v>0.42343903642352787</v>
      </c>
      <c r="Y44" s="120">
        <f>IFERROR(R44/T44-1,"n/a")</f>
        <v>73.91017569107153</v>
      </c>
      <c r="Z44" s="120">
        <f>IFERROR(R44/U44-1,"n/a")</f>
        <v>149.62418615866892</v>
      </c>
      <c r="AA44" s="121">
        <f>IFERROR(R44/V44-1,"n/a")</f>
        <v>1.1968824902094224</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F47" si="9">F22</f>
        <v>287</v>
      </c>
      <c r="G46" s="74">
        <f t="shared" ref="G46:K47" si="10">+G22</f>
        <v>210</v>
      </c>
      <c r="H46" s="74">
        <f t="shared" si="10"/>
        <v>130</v>
      </c>
      <c r="I46" s="74">
        <f t="shared" si="10"/>
        <v>67</v>
      </c>
      <c r="J46" s="74">
        <f t="shared" si="10"/>
        <v>0</v>
      </c>
      <c r="K46" s="74">
        <f t="shared" si="10"/>
        <v>95</v>
      </c>
      <c r="L46" s="64">
        <f>IFERROR(F46/G46-1,"n/a")</f>
        <v>0.3666666666666667</v>
      </c>
      <c r="M46" s="64">
        <f>IFERROR(F46/H46-1,"n/a")</f>
        <v>1.2076923076923078</v>
      </c>
      <c r="N46" s="64">
        <f>IFERROR(F46/I46-1,"n/a")</f>
        <v>3.2835820895522385</v>
      </c>
      <c r="O46" s="64" t="str">
        <f>IFERROR(F46/J46-1,"n/a")</f>
        <v>n/a</v>
      </c>
      <c r="P46" s="60">
        <f>IFERROR(F46/K46-1,"n/a")</f>
        <v>2.0210526315789474</v>
      </c>
      <c r="Q46" s="74">
        <f>'Oct-24'!Q46+F46</f>
        <v>1215</v>
      </c>
      <c r="R46" s="74">
        <f>'Oct-24'!R46+G46</f>
        <v>1084</v>
      </c>
      <c r="S46" s="74">
        <f>'Oct-24'!S46+H46</f>
        <v>774</v>
      </c>
      <c r="T46" s="74">
        <f>'Oct-24'!T46+I46</f>
        <v>258</v>
      </c>
      <c r="U46" s="74">
        <f>'Oct-24'!U46+J46</f>
        <v>0</v>
      </c>
      <c r="V46" s="74">
        <f>'Oct-24'!V46+K46</f>
        <v>718</v>
      </c>
      <c r="W46" s="120">
        <f>IFERROR(Q46/R46-1,"n/a")</f>
        <v>0.12084870848708484</v>
      </c>
      <c r="X46" s="120">
        <f>IFERROR(R46/S46-1,"n/a")</f>
        <v>0.40051679586563305</v>
      </c>
      <c r="Y46" s="120">
        <f>IFERROR(R46/T46-1,"n/a")</f>
        <v>3.2015503875968996</v>
      </c>
      <c r="Z46" s="120" t="str">
        <f>IFERROR(R46/U46-1,"n/a")</f>
        <v>n/a</v>
      </c>
      <c r="AA46" s="121">
        <f>IFERROR(R46/V46-1,"n/a")</f>
        <v>0.50974930362116999</v>
      </c>
      <c r="AB46" s="148"/>
      <c r="AC46" s="89">
        <v>1129</v>
      </c>
      <c r="AD46" s="89">
        <v>336</v>
      </c>
      <c r="AE46" s="84">
        <v>43</v>
      </c>
      <c r="AF46" s="78">
        <v>781</v>
      </c>
      <c r="AH46" s="123"/>
    </row>
    <row r="47" spans="1:34" s="124" customFormat="1" ht="10.199999999999999">
      <c r="A47" s="123"/>
      <c r="B47" s="123"/>
      <c r="C47" s="33"/>
      <c r="D47" s="26" t="s">
        <v>11</v>
      </c>
      <c r="E47" s="32"/>
      <c r="F47" s="74">
        <f t="shared" si="9"/>
        <v>699889</v>
      </c>
      <c r="G47" s="74">
        <f t="shared" si="10"/>
        <v>507202</v>
      </c>
      <c r="H47" s="74">
        <f t="shared" si="10"/>
        <v>274849</v>
      </c>
      <c r="I47" s="74">
        <f t="shared" si="10"/>
        <v>83507</v>
      </c>
      <c r="J47" s="74">
        <f t="shared" si="10"/>
        <v>0</v>
      </c>
      <c r="K47" s="74">
        <f t="shared" si="10"/>
        <v>263747</v>
      </c>
      <c r="L47" s="64">
        <f>IFERROR(F47/G47-1,"n/a")</f>
        <v>0.37990189313133627</v>
      </c>
      <c r="M47" s="64">
        <f>IFERROR(F47/H47-1,"n/a")</f>
        <v>1.5464491411647852</v>
      </c>
      <c r="N47" s="64">
        <f>IFERROR(F47/I47-1,"n/a")</f>
        <v>7.3812015759157923</v>
      </c>
      <c r="O47" s="64" t="str">
        <f>IFERROR(F47/J47-1,"n/a")</f>
        <v>n/a</v>
      </c>
      <c r="P47" s="60">
        <f>IFERROR(F47/K47-1,"n/a")</f>
        <v>1.6536377664959221</v>
      </c>
      <c r="Q47" s="74">
        <f>'Oct-24'!Q47+F47</f>
        <v>3650298</v>
      </c>
      <c r="R47" s="74">
        <f>'Oct-24'!R47+G47</f>
        <v>3238466</v>
      </c>
      <c r="S47" s="74">
        <f>'Oct-24'!S47+H47</f>
        <v>1877280</v>
      </c>
      <c r="T47" s="74">
        <f>'Oct-24'!T47+I47</f>
        <v>425895</v>
      </c>
      <c r="U47" s="74">
        <f>'Oct-24'!U47+J47</f>
        <v>0</v>
      </c>
      <c r="V47" s="74">
        <f>'Oct-24'!V47+K47</f>
        <v>2242099</v>
      </c>
      <c r="W47" s="120">
        <f>IFERROR(Q47/R47-1,"n/a")</f>
        <v>0.12716885093127428</v>
      </c>
      <c r="X47" s="120">
        <f>IFERROR(R47/S47-1,"n/a")</f>
        <v>0.72508416432285006</v>
      </c>
      <c r="Y47" s="120">
        <f>IFERROR(R47/T47-1,"n/a")</f>
        <v>6.6039070662956831</v>
      </c>
      <c r="Z47" s="120" t="str">
        <f>IFERROR(R47/U47-1,"n/a")</f>
        <v>n/a</v>
      </c>
      <c r="AA47" s="121">
        <f>IFERROR(R47/V47-1,"n/a")</f>
        <v>0.44439027893059135</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F50" si="11">F25</f>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74">
        <f>'Oct-24'!Q49+F49</f>
        <v>14</v>
      </c>
      <c r="R49" s="74">
        <f>'Oct-24'!R49+G49</f>
        <v>21</v>
      </c>
      <c r="S49" s="74">
        <f>'Oct-24'!S49+H49</f>
        <v>9</v>
      </c>
      <c r="T49" s="74">
        <f>'Oct-24'!T49+I49</f>
        <v>0</v>
      </c>
      <c r="U49" s="74">
        <f>'Oct-24'!U49+J49</f>
        <v>0</v>
      </c>
      <c r="V49" s="74">
        <f>'Oct-24'!V49+K49</f>
        <v>16</v>
      </c>
      <c r="W49" s="120">
        <f t="shared" ref="W49:X52" si="13">IFERROR(Q49/R49-1,"n/a")</f>
        <v>-0.33333333333333337</v>
      </c>
      <c r="X49" s="120">
        <f t="shared" si="13"/>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199999999999999">
      <c r="C50" s="33"/>
      <c r="D50" s="26" t="s">
        <v>11</v>
      </c>
      <c r="E50" s="32"/>
      <c r="F50" s="74">
        <f t="shared" si="11"/>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74">
        <f>'Oct-24'!Q50+F50</f>
        <v>47798</v>
      </c>
      <c r="R50" s="74">
        <f>'Oct-24'!R50+G50</f>
        <v>38626</v>
      </c>
      <c r="S50" s="74">
        <f>'Oct-24'!S50+H50</f>
        <v>15637</v>
      </c>
      <c r="T50" s="74">
        <f>'Oct-24'!T50+I50</f>
        <v>0</v>
      </c>
      <c r="U50" s="74">
        <f>'Oct-24'!U50+J50</f>
        <v>0</v>
      </c>
      <c r="V50" s="74">
        <f>'Oct-24'!V50+K50</f>
        <v>20248</v>
      </c>
      <c r="W50" s="120">
        <f t="shared" si="13"/>
        <v>0.23745663542691453</v>
      </c>
      <c r="X50" s="120">
        <f t="shared" si="13"/>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0.8" thickBot="1">
      <c r="C51" s="35" t="s">
        <v>12</v>
      </c>
      <c r="D51" s="36"/>
      <c r="E51" s="37"/>
      <c r="F51" s="75">
        <f>F37+F40+F43+F46+F49</f>
        <v>655</v>
      </c>
      <c r="G51" s="75">
        <f>G37+G40+G43+G46+G49</f>
        <v>463</v>
      </c>
      <c r="H51" s="75">
        <f t="shared" ref="H51:K52" si="14">H37+H40+H43+H46+H49</f>
        <v>340</v>
      </c>
      <c r="I51" s="75">
        <f t="shared" si="14"/>
        <v>223</v>
      </c>
      <c r="J51" s="75">
        <f t="shared" si="14"/>
        <v>11</v>
      </c>
      <c r="K51" s="75">
        <f t="shared" si="14"/>
        <v>311</v>
      </c>
      <c r="L51" s="66">
        <f>IFERROR(F51/G51-1,"n/a")</f>
        <v>0.41468682505399568</v>
      </c>
      <c r="M51" s="66">
        <f>IFERROR(F51/H51-1,"n/a")</f>
        <v>0.92647058823529416</v>
      </c>
      <c r="N51" s="66">
        <f>IFERROR(F51/I51-1,"n/a")</f>
        <v>1.9372197309417039</v>
      </c>
      <c r="O51" s="66">
        <f>IFERROR(F51/J51-1,"n/a")</f>
        <v>58.545454545454547</v>
      </c>
      <c r="P51" s="62">
        <f>IFERROR(F51/K51-1,"n/a")</f>
        <v>1.1061093247588425</v>
      </c>
      <c r="Q51" s="75">
        <f t="shared" ref="Q51:V52" si="15">Q37+Q40+Q43+Q46+Q49</f>
        <v>4063</v>
      </c>
      <c r="R51" s="75">
        <f t="shared" si="15"/>
        <v>3188</v>
      </c>
      <c r="S51" s="75">
        <f>S37+S40+S43+S46+S49</f>
        <v>2716</v>
      </c>
      <c r="T51" s="75">
        <f t="shared" si="15"/>
        <v>830</v>
      </c>
      <c r="U51" s="75">
        <f t="shared" si="15"/>
        <v>87</v>
      </c>
      <c r="V51" s="75">
        <f t="shared" si="15"/>
        <v>2399</v>
      </c>
      <c r="W51" s="66">
        <f t="shared" si="13"/>
        <v>0.27446675031367618</v>
      </c>
      <c r="X51" s="66">
        <f t="shared" si="13"/>
        <v>0.1737849779086893</v>
      </c>
      <c r="Y51" s="66">
        <f>IFERROR(R51/T51-1,"n/a")</f>
        <v>2.8409638554216867</v>
      </c>
      <c r="Z51" s="66">
        <f t="shared" ref="Z51:Z52" si="16">IFERROR(R51/U51-1,"n/a")</f>
        <v>35.643678160919542</v>
      </c>
      <c r="AA51" s="62">
        <f>IFERROR(R51/V51-1,"n/a")</f>
        <v>0.3288870362651104</v>
      </c>
      <c r="AB51" s="66"/>
      <c r="AC51" s="46">
        <f t="shared" ref="AC51:AE52" si="17">AC37+AC40+AC43+AC46+AC49</f>
        <v>3856</v>
      </c>
      <c r="AD51" s="46">
        <f t="shared" si="17"/>
        <v>1673</v>
      </c>
      <c r="AE51" s="46">
        <f t="shared" si="17"/>
        <v>669</v>
      </c>
      <c r="AF51" s="80">
        <f>AF37+AF40+AF43+AF46+AF49</f>
        <v>3241</v>
      </c>
      <c r="AH51" s="123"/>
    </row>
    <row r="52" spans="3:34" s="124" customFormat="1" ht="11.4" thickTop="1" thickBot="1">
      <c r="C52" s="38" t="s">
        <v>13</v>
      </c>
      <c r="D52" s="39"/>
      <c r="E52" s="40"/>
      <c r="F52" s="76">
        <f>F38+F41+F44+F47+F50</f>
        <v>1610407</v>
      </c>
      <c r="G52" s="76">
        <f>G38+G41+G44+G47+G50</f>
        <v>1148627</v>
      </c>
      <c r="H52" s="76">
        <f t="shared" si="14"/>
        <v>779647</v>
      </c>
      <c r="I52" s="76">
        <f t="shared" si="14"/>
        <v>304612</v>
      </c>
      <c r="J52" s="76">
        <f t="shared" si="14"/>
        <v>4854</v>
      </c>
      <c r="K52" s="76">
        <f t="shared" si="14"/>
        <v>742910</v>
      </c>
      <c r="L52" s="67">
        <f>IFERROR(F52/G52-1,"n/a")</f>
        <v>0.40202781233594553</v>
      </c>
      <c r="M52" s="67">
        <f>IFERROR(F52/H52-1,"n/a")</f>
        <v>1.0655591569004947</v>
      </c>
      <c r="N52" s="67">
        <f>IFERROR(F52/I52-1,"n/a")</f>
        <v>4.286748388113403</v>
      </c>
      <c r="O52" s="67">
        <f>IFERROR(F52/J52-1,"n/a")</f>
        <v>330.76905644829009</v>
      </c>
      <c r="P52" s="63">
        <f>IFERROR(F52/K52-1,"n/a")</f>
        <v>1.1677013366356626</v>
      </c>
      <c r="Q52" s="76">
        <f t="shared" si="15"/>
        <v>11860002.4</v>
      </c>
      <c r="R52" s="76">
        <f t="shared" si="15"/>
        <v>9103310</v>
      </c>
      <c r="S52" s="76">
        <f t="shared" si="15"/>
        <v>5996032</v>
      </c>
      <c r="T52" s="76">
        <f t="shared" si="15"/>
        <v>1231240</v>
      </c>
      <c r="U52" s="76">
        <f t="shared" si="15"/>
        <v>35715</v>
      </c>
      <c r="V52" s="76">
        <f t="shared" si="15"/>
        <v>6706790</v>
      </c>
      <c r="W52" s="67">
        <f t="shared" si="13"/>
        <v>0.30282308303243544</v>
      </c>
      <c r="X52" s="67">
        <f t="shared" si="13"/>
        <v>0.51822238440355228</v>
      </c>
      <c r="Y52" s="118">
        <f>IFERROR(R52/T52-1,"n/a")</f>
        <v>6.3936113186706081</v>
      </c>
      <c r="Z52" s="118">
        <f t="shared" si="16"/>
        <v>253.88758224835505</v>
      </c>
      <c r="AA52" s="119">
        <f>IFERROR(R52/V52-1,"n/a")</f>
        <v>0.35732742489327984</v>
      </c>
      <c r="AB52" s="118"/>
      <c r="AC52" s="47">
        <f t="shared" si="17"/>
        <v>9237323</v>
      </c>
      <c r="AD52" s="47">
        <f t="shared" si="17"/>
        <v>2410085</v>
      </c>
      <c r="AE52" s="47">
        <f t="shared" si="17"/>
        <v>1324261</v>
      </c>
      <c r="AF52" s="81">
        <f>AF38+AF41+AF44+AF47+AF50</f>
        <v>8638971</v>
      </c>
      <c r="AH52" s="123"/>
    </row>
    <row r="53" spans="3:34" s="124" customFormat="1" ht="10.8" thickTop="1">
      <c r="AH53" s="123"/>
    </row>
    <row r="54" spans="3:34" s="124" customFormat="1" ht="10.199999999999999">
      <c r="Q54" s="150"/>
      <c r="S54" s="132"/>
      <c r="T54" s="132"/>
      <c r="U54" s="132"/>
      <c r="V54" s="132"/>
      <c r="AH54" s="123"/>
    </row>
    <row r="55" spans="3:34" ht="14.4" hidden="1">
      <c r="Q55" s="111">
        <v>11861796</v>
      </c>
      <c r="S55" s="111"/>
      <c r="T55" s="111"/>
      <c r="U55" s="111"/>
      <c r="V55" s="111"/>
      <c r="AH55" s="9"/>
    </row>
    <row r="56" spans="3:34" ht="14.4" hidden="1">
      <c r="Q56" s="151">
        <f>Q55-Q52</f>
        <v>1793.5999999996275</v>
      </c>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26A4-2BD9-453C-B482-64585E50847E}">
  <dimension ref="A1:AH66"/>
  <sheetViews>
    <sheetView showGridLines="0" topLeftCell="H32" zoomScale="85" zoomScaleNormal="85" workbookViewId="0">
      <selection activeCell="Q52" sqref="Q52"/>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2.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45596</v>
      </c>
      <c r="AG3" s="25"/>
      <c r="AH3" s="9"/>
    </row>
    <row r="4" spans="1:34" ht="16.2">
      <c r="A4" s="9"/>
      <c r="B4" s="11" t="s">
        <v>7</v>
      </c>
      <c r="C4" s="26"/>
      <c r="D4" s="93" t="s">
        <v>24</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October</v>
      </c>
      <c r="G9" s="156"/>
      <c r="H9" s="156"/>
      <c r="I9" s="156"/>
      <c r="J9" s="156"/>
      <c r="K9" s="156"/>
      <c r="L9" s="156"/>
      <c r="M9" s="156"/>
      <c r="N9" s="156"/>
      <c r="O9" s="156"/>
      <c r="P9" s="157"/>
      <c r="Q9" s="158" t="str">
        <f>"January to "&amp; D4</f>
        <v>January to October</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155</v>
      </c>
      <c r="G13" s="73">
        <v>81</v>
      </c>
      <c r="H13" s="73">
        <v>78</v>
      </c>
      <c r="I13" s="73">
        <v>89</v>
      </c>
      <c r="J13" s="73">
        <v>0</v>
      </c>
      <c r="K13" s="73">
        <v>110</v>
      </c>
      <c r="L13" s="64">
        <f>IFERROR(F13/G13-1,"n/a")</f>
        <v>0.91358024691358031</v>
      </c>
      <c r="M13" s="64">
        <f>IFERROR(F13/H13-1,"n/a")</f>
        <v>0.98717948717948723</v>
      </c>
      <c r="N13" s="64">
        <f>IFERROR(F13/I13-1,"n/a")</f>
        <v>0.7415730337078652</v>
      </c>
      <c r="O13" s="64" t="str">
        <f>IFERROR(F13/J13-1,"n/a")</f>
        <v>n/a</v>
      </c>
      <c r="P13" s="60">
        <f>IFERROR(F13/K13-1,"n/a")</f>
        <v>0.40909090909090917</v>
      </c>
      <c r="Q13" s="68">
        <f>'Sep-24'!Q13+F13</f>
        <v>1809</v>
      </c>
      <c r="R13" s="68">
        <f>'Sep-24'!R13+G13</f>
        <v>1236</v>
      </c>
      <c r="S13" s="68">
        <f>'Sep-24'!S13+H13</f>
        <v>1151</v>
      </c>
      <c r="T13" s="68">
        <f>'Sep-24'!T13+I13</f>
        <v>228</v>
      </c>
      <c r="U13" s="68">
        <f>'Sep-24'!U13+J13</f>
        <v>551</v>
      </c>
      <c r="V13" s="68">
        <f>'Sep-24'!V13+K13</f>
        <v>1212</v>
      </c>
      <c r="W13" s="64">
        <f>IFERROR(Q13/R13-1,"n/a")</f>
        <v>0.46359223300970864</v>
      </c>
      <c r="X13" s="64">
        <f>IFERROR(Q13/S13-1,"n/a")</f>
        <v>0.57167680278019106</v>
      </c>
      <c r="Y13" s="64">
        <f>IFERROR(Q13/T13-1,"n/a")</f>
        <v>6.9342105263157894</v>
      </c>
      <c r="Z13" s="64">
        <f>IFERROR(Q13/U13-1,"n/a")</f>
        <v>2.2831215970961889</v>
      </c>
      <c r="AA13" s="60">
        <f>IFERROR(Q13/V13-1,"n/a")</f>
        <v>0.49257425742574257</v>
      </c>
      <c r="AB13" s="68">
        <v>1630</v>
      </c>
      <c r="AC13" s="68">
        <v>1486</v>
      </c>
      <c r="AD13" s="68">
        <v>522</v>
      </c>
      <c r="AE13" s="68">
        <v>551</v>
      </c>
      <c r="AF13" s="135">
        <v>1591</v>
      </c>
      <c r="AG13" s="123"/>
      <c r="AH13" s="123"/>
    </row>
    <row r="14" spans="1:34" s="124" customFormat="1" ht="10.8">
      <c r="A14" s="123"/>
      <c r="B14" s="128"/>
      <c r="C14" s="33"/>
      <c r="D14" s="26" t="s">
        <v>11</v>
      </c>
      <c r="E14" s="32"/>
      <c r="F14" s="71">
        <v>545702</v>
      </c>
      <c r="G14" s="73">
        <v>282162</v>
      </c>
      <c r="H14" s="73">
        <v>268578</v>
      </c>
      <c r="I14" s="73">
        <v>143120</v>
      </c>
      <c r="J14" s="73">
        <v>0</v>
      </c>
      <c r="K14" s="73">
        <v>299863</v>
      </c>
      <c r="L14" s="64">
        <f>IFERROR(F14/G14-1,"n/a")</f>
        <v>0.93400245249183089</v>
      </c>
      <c r="M14" s="64">
        <f>IFERROR(F14/H14-1,"n/a")</f>
        <v>1.0318194342053331</v>
      </c>
      <c r="N14" s="64">
        <f>IFERROR(F14/I14-1,"n/a")</f>
        <v>2.8128982671883733</v>
      </c>
      <c r="O14" s="64" t="str">
        <f>IFERROR(F14/J14-1,"n/a")</f>
        <v>n/a</v>
      </c>
      <c r="P14" s="60">
        <f>IFERROR(F14/K14-1,"n/a")</f>
        <v>0.81983772589482529</v>
      </c>
      <c r="Q14" s="68">
        <f>'Sep-24'!Q14+F14</f>
        <v>6197966</v>
      </c>
      <c r="R14" s="68">
        <f>'Sep-24'!R14+G14</f>
        <v>4068706</v>
      </c>
      <c r="S14" s="68">
        <f>'Sep-24'!S14+H14</f>
        <v>2663889</v>
      </c>
      <c r="T14" s="68">
        <f>'Sep-24'!T14+I14</f>
        <v>324020</v>
      </c>
      <c r="U14" s="68">
        <f>'Sep-24'!U14+J14</f>
        <v>1092884</v>
      </c>
      <c r="V14" s="68">
        <f>'Sep-24'!V14+K14</f>
        <v>3643281</v>
      </c>
      <c r="W14" s="64">
        <f>IFERROR(Q14/R14-1,"n/a")</f>
        <v>0.52332608942499159</v>
      </c>
      <c r="X14" s="64">
        <f>IFERROR(Q14/S14-1,"n/a")</f>
        <v>1.3266607580120642</v>
      </c>
      <c r="Y14" s="64">
        <f>IFERROR(Q14/T14-1,"n/a")</f>
        <v>18.128343929387075</v>
      </c>
      <c r="Z14" s="64">
        <f>IFERROR(Q14/U14-1,"n/a")</f>
        <v>4.6712020671910288</v>
      </c>
      <c r="AA14" s="60">
        <f>IFERROR(Q14/V14-1,"n/a")</f>
        <v>0.70120449122645212</v>
      </c>
      <c r="AB14" s="68">
        <v>5232537</v>
      </c>
      <c r="AC14" s="68">
        <v>3592413</v>
      </c>
      <c r="AD14" s="68">
        <v>768312</v>
      </c>
      <c r="AE14" s="68">
        <v>1092884</v>
      </c>
      <c r="AF14" s="135">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122</v>
      </c>
      <c r="G16" s="73">
        <v>87</v>
      </c>
      <c r="H16" s="73">
        <v>89</v>
      </c>
      <c r="I16" s="73">
        <v>33</v>
      </c>
      <c r="J16" s="73">
        <v>17</v>
      </c>
      <c r="K16" s="73">
        <v>114</v>
      </c>
      <c r="L16" s="64">
        <f>IFERROR(F16/G16-1,"n/a")</f>
        <v>0.40229885057471271</v>
      </c>
      <c r="M16" s="64">
        <f>IFERROR(F16/H16-1,"n/a")</f>
        <v>0.3707865168539326</v>
      </c>
      <c r="N16" s="64">
        <f>IFERROR(F16/I16-1,"n/a")</f>
        <v>2.6969696969696968</v>
      </c>
      <c r="O16" s="64">
        <f>IFERROR(F16/J16-1,"n/a")</f>
        <v>6.1764705882352944</v>
      </c>
      <c r="P16" s="60">
        <f>IFERROR(F16/K16-1,"n/a")</f>
        <v>7.0175438596491224E-2</v>
      </c>
      <c r="Q16" s="68">
        <f>'Sep-24'!Q16+F16</f>
        <v>721</v>
      </c>
      <c r="R16" s="68">
        <f>'Sep-24'!R16+G16</f>
        <v>513</v>
      </c>
      <c r="S16" s="68">
        <f>'Sep-24'!S16+H16</f>
        <v>540</v>
      </c>
      <c r="T16" s="68">
        <f>'Sep-24'!T16+I16</f>
        <v>169</v>
      </c>
      <c r="U16" s="68">
        <f>'Sep-24'!U16+J16</f>
        <v>38</v>
      </c>
      <c r="V16" s="68">
        <f>'Sep-24'!V16+K16</f>
        <v>517</v>
      </c>
      <c r="W16" s="64">
        <f>IFERROR(Q16/R16-1,"n/a")</f>
        <v>0.40545808966861596</v>
      </c>
      <c r="X16" s="64">
        <f>IFERROR(Q16/S16-1,"n/a")</f>
        <v>0.33518518518518525</v>
      </c>
      <c r="Y16" s="64">
        <f>IFERROR(Q16/T16-1,"n/a")</f>
        <v>3.2662721893491122</v>
      </c>
      <c r="Z16" s="64">
        <f>IFERROR(Q16/U16-1,"n/a")</f>
        <v>17.973684210526315</v>
      </c>
      <c r="AA16" s="60">
        <f>IFERROR(Q16/V16-1,"n/a")</f>
        <v>0.39458413926499025</v>
      </c>
      <c r="AB16" s="68">
        <v>575</v>
      </c>
      <c r="AC16" s="68">
        <v>572</v>
      </c>
      <c r="AD16" s="68">
        <v>202</v>
      </c>
      <c r="AE16" s="68">
        <v>54</v>
      </c>
      <c r="AF16" s="135">
        <v>586</v>
      </c>
      <c r="AG16" s="123"/>
      <c r="AH16" s="123"/>
    </row>
    <row r="17" spans="1:34" s="124" customFormat="1" ht="10.8">
      <c r="A17" s="123"/>
      <c r="B17" s="128"/>
      <c r="C17" s="33"/>
      <c r="D17" s="26" t="s">
        <v>11</v>
      </c>
      <c r="E17" s="32"/>
      <c r="F17" s="71">
        <v>261443</v>
      </c>
      <c r="G17" s="73">
        <v>199183</v>
      </c>
      <c r="H17" s="73">
        <v>124605</v>
      </c>
      <c r="I17" s="73">
        <v>44045</v>
      </c>
      <c r="J17" s="73">
        <v>13954</v>
      </c>
      <c r="K17" s="73">
        <v>223063</v>
      </c>
      <c r="L17" s="64">
        <f>IFERROR(F17/G17-1,"n/a")</f>
        <v>0.31257687654066868</v>
      </c>
      <c r="M17" s="64">
        <f>IFERROR(F17/H17-1,"n/a")</f>
        <v>1.0981742305685969</v>
      </c>
      <c r="N17" s="64">
        <f>IFERROR(F17/I17-1,"n/a")</f>
        <v>4.9358156430922921</v>
      </c>
      <c r="O17" s="64">
        <f>IFERROR(F17/J17-1,"n/a")</f>
        <v>17.736061344417372</v>
      </c>
      <c r="P17" s="60">
        <f>IFERROR(F17/K17-1,"n/a")</f>
        <v>0.17205901471781515</v>
      </c>
      <c r="Q17" s="68">
        <f>'Sep-24'!Q17+F17</f>
        <v>1923098</v>
      </c>
      <c r="R17" s="68">
        <f>'Sep-24'!R17+G17</f>
        <v>1532930</v>
      </c>
      <c r="S17" s="68">
        <f>'Sep-24'!S17+H17</f>
        <v>896537</v>
      </c>
      <c r="T17" s="68">
        <f>'Sep-24'!T17+I17</f>
        <v>259331</v>
      </c>
      <c r="U17" s="68">
        <f>'Sep-24'!U17+J17</f>
        <v>63680</v>
      </c>
      <c r="V17" s="68">
        <f>'Sep-24'!V17+K17</f>
        <v>1304953</v>
      </c>
      <c r="W17" s="64">
        <f>IFERROR(Q17/R17-1,"n/a")</f>
        <v>0.25452434227264131</v>
      </c>
      <c r="X17" s="64">
        <f>IFERROR(Q17/S17-1,"n/a")</f>
        <v>1.1450291510556729</v>
      </c>
      <c r="Y17" s="64">
        <f>IFERROR(Q17/T17-1,"n/a")</f>
        <v>6.4156117085886377</v>
      </c>
      <c r="Z17" s="64">
        <f>IFERROR(Q17/U17-1,"n/a")</f>
        <v>29.199403266331657</v>
      </c>
      <c r="AA17" s="60">
        <f>IFERROR(Q17/V17-1,"n/a")</f>
        <v>0.47369138965158131</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123</v>
      </c>
      <c r="G19" s="73">
        <v>117</v>
      </c>
      <c r="H19" s="73">
        <v>97</v>
      </c>
      <c r="I19" s="73">
        <v>15</v>
      </c>
      <c r="J19" s="73">
        <v>1</v>
      </c>
      <c r="K19" s="73">
        <v>34</v>
      </c>
      <c r="L19" s="64">
        <f>IFERROR(F19/G19-1,"n/a")</f>
        <v>5.1282051282051322E-2</v>
      </c>
      <c r="M19" s="64">
        <f>IFERROR(F19/H19-1,"n/a")</f>
        <v>0.268041237113402</v>
      </c>
      <c r="N19" s="64">
        <f>IFERROR(F19/I19-1,"n/a")</f>
        <v>7.1999999999999993</v>
      </c>
      <c r="O19" s="64">
        <f>IFERROR(F19/J19-1,"n/a")</f>
        <v>122</v>
      </c>
      <c r="P19" s="60">
        <f>IFERROR(F19/K19-1,"n/a")</f>
        <v>2.6176470588235294</v>
      </c>
      <c r="Q19" s="68">
        <f>'Sep-24'!Q19+F19</f>
        <v>702</v>
      </c>
      <c r="R19" s="68">
        <f>'Sep-24'!R19+G19</f>
        <v>661</v>
      </c>
      <c r="S19" s="68">
        <f>'Sep-24'!S19+H19</f>
        <v>610</v>
      </c>
      <c r="T19" s="68">
        <f>'Sep-24'!T19+I19</f>
        <v>31</v>
      </c>
      <c r="U19" s="68">
        <f>'Sep-24'!U19+J19</f>
        <v>9</v>
      </c>
      <c r="V19" s="68">
        <f>'Sep-24'!V19+K19</f>
        <v>265</v>
      </c>
      <c r="W19" s="64">
        <f>IFERROR(Q19/R19-1,"n/a")</f>
        <v>6.2027231467473465E-2</v>
      </c>
      <c r="X19" s="64">
        <f>IFERROR(Q19/S19-1,"n/a")</f>
        <v>0.15081967213114744</v>
      </c>
      <c r="Y19" s="64">
        <f>IFERROR(Q19/T19-1,"n/a")</f>
        <v>21.64516129032258</v>
      </c>
      <c r="Z19" s="64">
        <f>IFERROR(Q19/U19-1,"n/a")</f>
        <v>77</v>
      </c>
      <c r="AA19" s="60">
        <f>IFERROR(Q19/V19-1,"n/a")</f>
        <v>1.6490566037735848</v>
      </c>
      <c r="AB19" s="68">
        <v>708</v>
      </c>
      <c r="AC19" s="68">
        <v>658</v>
      </c>
      <c r="AD19" s="68">
        <v>47</v>
      </c>
      <c r="AE19" s="68">
        <v>9</v>
      </c>
      <c r="AF19" s="135">
        <v>290</v>
      </c>
      <c r="AG19" s="123"/>
      <c r="AH19" s="123"/>
    </row>
    <row r="20" spans="1:34" s="124" customFormat="1" ht="10.8">
      <c r="A20" s="123"/>
      <c r="B20" s="128"/>
      <c r="C20" s="33"/>
      <c r="D20" s="26" t="s">
        <v>11</v>
      </c>
      <c r="E20" s="32"/>
      <c r="F20" s="71">
        <v>217519</v>
      </c>
      <c r="G20" s="73">
        <v>211817</v>
      </c>
      <c r="H20" s="73">
        <v>133084</v>
      </c>
      <c r="I20" s="73">
        <v>6450</v>
      </c>
      <c r="J20" s="73">
        <v>0</v>
      </c>
      <c r="K20" s="73">
        <v>67246</v>
      </c>
      <c r="L20" s="64">
        <f>IFERROR(F20/G20-1,"n/a")</f>
        <v>2.6919463499152529E-2</v>
      </c>
      <c r="M20" s="64">
        <f>IFERROR(F20/H20-1,"n/a")</f>
        <v>0.6344489194794265</v>
      </c>
      <c r="N20" s="64">
        <f>IFERROR(F20/I20-1,"n/a")</f>
        <v>32.723875968992246</v>
      </c>
      <c r="O20" s="64" t="str">
        <f>IFERROR(F20/J20-1,"n/a")</f>
        <v>n/a</v>
      </c>
      <c r="P20" s="60">
        <f>IFERROR(F20/K20-1,"n/a")</f>
        <v>2.2346756684412457</v>
      </c>
      <c r="Q20" s="68">
        <f>'Sep-24'!Q20+F20</f>
        <v>1454463.4</v>
      </c>
      <c r="R20" s="68">
        <f>'Sep-24'!R20+G20</f>
        <v>1225242</v>
      </c>
      <c r="S20" s="68">
        <f>'Sep-24'!S20+H20</f>
        <v>837142</v>
      </c>
      <c r="T20" s="68">
        <f>'Sep-24'!T20+I20</f>
        <v>10992</v>
      </c>
      <c r="U20" s="68">
        <f>'Sep-24'!U20+J20</f>
        <v>10047</v>
      </c>
      <c r="V20" s="68">
        <f>'Sep-24'!V20+K20</f>
        <v>555008</v>
      </c>
      <c r="W20" s="64">
        <f>IFERROR(Q20/R20-1,"n/a")</f>
        <v>0.18708255185506206</v>
      </c>
      <c r="X20" s="64">
        <f>IFERROR(Q20/S20-1,"n/a")</f>
        <v>0.7374153966710546</v>
      </c>
      <c r="Y20" s="64">
        <f>IFERROR(Q20/T20-1,"n/a")</f>
        <v>131.32017831149926</v>
      </c>
      <c r="Z20" s="64">
        <f>IFERROR(Q20/U20-1,"n/a")</f>
        <v>143.76594008161641</v>
      </c>
      <c r="AA20" s="60">
        <f>IFERROR(Q20/V20-1,"n/a")</f>
        <v>1.6206170001153133</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189</v>
      </c>
      <c r="G22" s="73">
        <v>185</v>
      </c>
      <c r="H22" s="73">
        <v>149</v>
      </c>
      <c r="I22" s="73">
        <v>107</v>
      </c>
      <c r="J22" s="73">
        <v>0</v>
      </c>
      <c r="K22" s="73">
        <v>127</v>
      </c>
      <c r="L22" s="64">
        <f>IFERROR(F22/G22-1,"n/a")</f>
        <v>2.1621621621621623E-2</v>
      </c>
      <c r="M22" s="64">
        <f>IFERROR(F22/H22-1,"n/a")</f>
        <v>0.26845637583892623</v>
      </c>
      <c r="N22" s="64">
        <f>IFERROR(F22/I22-1,"n/a")</f>
        <v>0.76635514018691597</v>
      </c>
      <c r="O22" s="64" t="str">
        <f>IFERROR(F22/J22-1,"n/a")</f>
        <v>n/a</v>
      </c>
      <c r="P22" s="60">
        <f>IFERROR(F22/K22-1,"n/a")</f>
        <v>0.48818897637795278</v>
      </c>
      <c r="Q22" s="68">
        <f>'Sep-24'!Q22+F22</f>
        <v>1187</v>
      </c>
      <c r="R22" s="68">
        <f>'Sep-24'!R22+G22</f>
        <v>1161</v>
      </c>
      <c r="S22" s="68">
        <f>'Sep-24'!S22+H22</f>
        <v>697</v>
      </c>
      <c r="T22" s="68">
        <f>'Sep-24'!T22+I22</f>
        <v>191</v>
      </c>
      <c r="U22" s="68">
        <f>'Sep-24'!U22+J22</f>
        <v>43</v>
      </c>
      <c r="V22" s="68">
        <f>'Sep-24'!V22+K22</f>
        <v>712</v>
      </c>
      <c r="W22" s="64">
        <f>IFERROR(Q22/R22-1,"n/a")</f>
        <v>2.239448751076667E-2</v>
      </c>
      <c r="X22" s="64">
        <f>IFERROR(Q22/S22-1,"n/a")</f>
        <v>0.7030129124820661</v>
      </c>
      <c r="Y22" s="64">
        <f>IFERROR(Q22/T22-1,"n/a")</f>
        <v>5.2146596858638743</v>
      </c>
      <c r="Z22" s="64">
        <f>IFERROR(Q22/U22-1,"n/a")</f>
        <v>26.604651162790699</v>
      </c>
      <c r="AA22" s="60">
        <f>IFERROR(Q22/V22-1,"n/a")</f>
        <v>0.6671348314606742</v>
      </c>
      <c r="AB22" s="68">
        <v>1500</v>
      </c>
      <c r="AC22" s="68">
        <v>895</v>
      </c>
      <c r="AD22" s="68">
        <v>283</v>
      </c>
      <c r="AE22" s="68">
        <v>43</v>
      </c>
      <c r="AF22" s="135">
        <v>827</v>
      </c>
      <c r="AG22" s="123"/>
      <c r="AH22" s="123"/>
    </row>
    <row r="23" spans="1:34" s="124" customFormat="1" ht="10.8">
      <c r="A23" s="123"/>
      <c r="B23" s="128"/>
      <c r="C23" s="33"/>
      <c r="D23" s="26" t="s">
        <v>11</v>
      </c>
      <c r="E23" s="32"/>
      <c r="F23" s="71">
        <v>459752</v>
      </c>
      <c r="G23" s="73">
        <v>513716</v>
      </c>
      <c r="H23" s="73">
        <v>338461</v>
      </c>
      <c r="I23" s="73">
        <v>174505</v>
      </c>
      <c r="J23" s="73">
        <v>0</v>
      </c>
      <c r="K23" s="73">
        <v>332808</v>
      </c>
      <c r="L23" s="64">
        <f>IFERROR(F23/G23-1,"n/a")</f>
        <v>-0.10504636803214229</v>
      </c>
      <c r="M23" s="64">
        <f>IFERROR(F23/H23-1,"n/a")</f>
        <v>0.35836034284600005</v>
      </c>
      <c r="N23" s="64">
        <f>IFERROR(F23/I23-1,"n/a")</f>
        <v>1.6346064582676716</v>
      </c>
      <c r="O23" s="64" t="str">
        <f>IFERROR(F23/J23-1,"n/a")</f>
        <v>n/a</v>
      </c>
      <c r="P23" s="60">
        <f>IFERROR(F23/K23-1,"n/a")</f>
        <v>0.38143313862647532</v>
      </c>
      <c r="Q23" s="68">
        <f>'Sep-24'!Q23+F23</f>
        <v>3863464</v>
      </c>
      <c r="R23" s="68">
        <f>'Sep-24'!R23+G23</f>
        <v>3567538</v>
      </c>
      <c r="S23" s="68">
        <f>'Sep-24'!S23+H23</f>
        <v>1670885</v>
      </c>
      <c r="T23" s="68">
        <f>'Sep-24'!T23+I23</f>
        <v>342388</v>
      </c>
      <c r="U23" s="68">
        <f>'Sep-24'!U23+J23</f>
        <v>140552</v>
      </c>
      <c r="V23" s="68">
        <f>'Sep-24'!V23+K23</f>
        <v>2230252</v>
      </c>
      <c r="W23" s="64">
        <f>IFERROR(Q23/R23-1,"n/a")</f>
        <v>8.2949642022033032E-2</v>
      </c>
      <c r="X23" s="64">
        <f>IFERROR(Q23/S23-1,"n/a")</f>
        <v>1.3122261556001757</v>
      </c>
      <c r="Y23" s="64">
        <f>IFERROR(Q23/T23-1,"n/a")</f>
        <v>10.283876771382175</v>
      </c>
      <c r="Z23" s="64">
        <f>IFERROR(Q23/U23-1,"n/a")</f>
        <v>26.487790995503442</v>
      </c>
      <c r="AA23" s="60">
        <f>IFERROR(Q23/V23-1,"n/a")</f>
        <v>0.73229930967442236</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2</v>
      </c>
      <c r="G25" s="73">
        <v>2</v>
      </c>
      <c r="H25" s="73">
        <v>1</v>
      </c>
      <c r="I25" s="73">
        <v>0</v>
      </c>
      <c r="J25" s="73">
        <v>0</v>
      </c>
      <c r="K25" s="73">
        <v>3</v>
      </c>
      <c r="L25" s="64">
        <f>IFERROR(F25/G25-1,"n/a")</f>
        <v>0</v>
      </c>
      <c r="M25" s="64">
        <f>IFERROR(F25/H25-1,"n/a")</f>
        <v>1</v>
      </c>
      <c r="N25" s="64" t="str">
        <f>IFERROR(F25/I25-1,"n/a")</f>
        <v>n/a</v>
      </c>
      <c r="O25" s="64" t="str">
        <f>IFERROR(F25/J25-1,"n/a")</f>
        <v>n/a</v>
      </c>
      <c r="P25" s="60">
        <f>IFERROR(F25/K25-1,"n/a")</f>
        <v>-0.33333333333333337</v>
      </c>
      <c r="Q25" s="68">
        <f>'Sep-24'!Q25+F25</f>
        <v>14</v>
      </c>
      <c r="R25" s="68">
        <f>'Sep-24'!R25+G25</f>
        <v>21</v>
      </c>
      <c r="S25" s="68">
        <f>'Sep-24'!S25+H25</f>
        <v>9</v>
      </c>
      <c r="T25" s="68">
        <f>'Sep-24'!T25+I25</f>
        <v>0</v>
      </c>
      <c r="U25" s="68">
        <f>'Sep-24'!U25+J25</f>
        <v>0</v>
      </c>
      <c r="V25" s="68">
        <f>'Sep-24'!V25+K25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3"/>
      <c r="AH25" s="123"/>
    </row>
    <row r="26" spans="1:34" s="124" customFormat="1" ht="10.8">
      <c r="A26" s="123"/>
      <c r="B26" s="128"/>
      <c r="C26" s="33"/>
      <c r="D26" s="26" t="s">
        <v>11</v>
      </c>
      <c r="E26" s="32"/>
      <c r="F26" s="71">
        <v>3500</v>
      </c>
      <c r="G26" s="73">
        <v>4312</v>
      </c>
      <c r="H26" s="73">
        <v>2358</v>
      </c>
      <c r="I26" s="73">
        <v>0</v>
      </c>
      <c r="J26" s="73">
        <v>0</v>
      </c>
      <c r="K26" s="73">
        <v>3957</v>
      </c>
      <c r="L26" s="64">
        <f>IFERROR(F26/G26-1,"n/a")</f>
        <v>-0.18831168831168832</v>
      </c>
      <c r="M26" s="64">
        <f>IFERROR(F26/H26-1,"n/a")</f>
        <v>0.48430873621713322</v>
      </c>
      <c r="N26" s="64" t="str">
        <f>IFERROR(F26/I26-1,"n/a")</f>
        <v>n/a</v>
      </c>
      <c r="O26" s="64" t="str">
        <f>IFERROR(F26/J26-1,"n/a")</f>
        <v>n/a</v>
      </c>
      <c r="P26" s="60">
        <f>IFERROR(F26/K26-1,"n/a")</f>
        <v>-0.1154915339903968</v>
      </c>
      <c r="Q26" s="68">
        <f>'Sep-24'!Q26+F26</f>
        <v>47798</v>
      </c>
      <c r="R26" s="68">
        <f>'Sep-24'!R26+G26</f>
        <v>38626</v>
      </c>
      <c r="S26" s="68">
        <f>'Sep-24'!S26+H26</f>
        <v>15637</v>
      </c>
      <c r="T26" s="68">
        <f>'Sep-24'!T26+I26</f>
        <v>0</v>
      </c>
      <c r="U26" s="68">
        <f>'Sep-24'!U26+J26</f>
        <v>0</v>
      </c>
      <c r="V26" s="68">
        <f>'Sep-24'!V26+K26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591</v>
      </c>
      <c r="G27" s="75">
        <f t="shared" si="0"/>
        <v>472</v>
      </c>
      <c r="H27" s="75">
        <f t="shared" si="0"/>
        <v>414</v>
      </c>
      <c r="I27" s="75">
        <f t="shared" si="0"/>
        <v>244</v>
      </c>
      <c r="J27" s="75">
        <f t="shared" si="0"/>
        <v>18</v>
      </c>
      <c r="K27" s="75">
        <f t="shared" si="0"/>
        <v>388</v>
      </c>
      <c r="L27" s="66">
        <f>IFERROR(F27/G27-1,"n/a")</f>
        <v>0.25211864406779672</v>
      </c>
      <c r="M27" s="66">
        <f>IFERROR(F27/H27-1,"n/a")</f>
        <v>0.42753623188405787</v>
      </c>
      <c r="N27" s="66">
        <f>IFERROR(F27/I27-1,"n/a")</f>
        <v>1.4221311475409837</v>
      </c>
      <c r="O27" s="66">
        <f>IFERROR(F27/J27-1,"n/a")</f>
        <v>31.833333333333336</v>
      </c>
      <c r="P27" s="62">
        <f>IFERROR(F27/K27-1,"n/a")</f>
        <v>0.52319587628865971</v>
      </c>
      <c r="Q27" s="75">
        <f t="shared" ref="Q27:V28" si="1">Q13+Q16+Q19+Q22+Q25</f>
        <v>4433</v>
      </c>
      <c r="R27" s="75">
        <f t="shared" si="1"/>
        <v>3592</v>
      </c>
      <c r="S27" s="75">
        <f t="shared" si="1"/>
        <v>3007</v>
      </c>
      <c r="T27" s="75">
        <f t="shared" si="1"/>
        <v>619</v>
      </c>
      <c r="U27" s="75">
        <f t="shared" si="1"/>
        <v>641</v>
      </c>
      <c r="V27" s="75">
        <f t="shared" si="1"/>
        <v>2722</v>
      </c>
      <c r="W27" s="66">
        <f>IFERROR(Q27/R27-1,"n/a")</f>
        <v>0.23413140311804015</v>
      </c>
      <c r="X27" s="66">
        <f>IFERROR(Q27/S27-1,"n/a")</f>
        <v>0.47422680412371143</v>
      </c>
      <c r="Y27" s="66">
        <f>IFERROR(Q27/T27-1,"n/a")</f>
        <v>6.1615508885298871</v>
      </c>
      <c r="Z27" s="66">
        <f>IFERROR(Q27/U27-1,"n/a")</f>
        <v>5.9157566302652107</v>
      </c>
      <c r="AA27" s="62">
        <f>IFERROR(Q27/V27-1,"n/a")</f>
        <v>0.62858192505510657</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1487916</v>
      </c>
      <c r="G28" s="76">
        <f t="shared" si="0"/>
        <v>1211190</v>
      </c>
      <c r="H28" s="76">
        <f t="shared" si="0"/>
        <v>867086</v>
      </c>
      <c r="I28" s="76">
        <f t="shared" si="0"/>
        <v>368120</v>
      </c>
      <c r="J28" s="76">
        <f t="shared" si="0"/>
        <v>13954</v>
      </c>
      <c r="K28" s="76">
        <f t="shared" si="0"/>
        <v>926937</v>
      </c>
      <c r="L28" s="67">
        <f>IFERROR(F28/G28-1,"n/a")</f>
        <v>0.22847447551581501</v>
      </c>
      <c r="M28" s="67">
        <f>IFERROR(F28/H28-1,"n/a")</f>
        <v>0.71599587584161206</v>
      </c>
      <c r="N28" s="67">
        <f>IFERROR(F28/I28-1,"n/a")</f>
        <v>3.0419319787025971</v>
      </c>
      <c r="O28" s="67">
        <f>IFERROR(F28/J28-1,"n/a")</f>
        <v>105.63007023075821</v>
      </c>
      <c r="P28" s="63">
        <f>IFERROR(F28/K28-1,"n/a")</f>
        <v>0.60519646966298679</v>
      </c>
      <c r="Q28" s="76">
        <f t="shared" si="1"/>
        <v>13486789.4</v>
      </c>
      <c r="R28" s="76">
        <f t="shared" si="1"/>
        <v>10433042</v>
      </c>
      <c r="S28" s="76">
        <f t="shared" si="1"/>
        <v>6084090</v>
      </c>
      <c r="T28" s="76">
        <f t="shared" si="1"/>
        <v>936731</v>
      </c>
      <c r="U28" s="76">
        <f t="shared" si="1"/>
        <v>1307163</v>
      </c>
      <c r="V28" s="76">
        <f t="shared" si="1"/>
        <v>7753742</v>
      </c>
      <c r="W28" s="67">
        <f>IFERROR(Q28/R28-1,"n/a")</f>
        <v>0.29269961723531845</v>
      </c>
      <c r="X28" s="67">
        <f>IFERROR(Q28/S28-1,"n/a")</f>
        <v>1.2167307518462089</v>
      </c>
      <c r="Y28" s="67">
        <f>IFERROR(Q28/T28-1,"n/a")</f>
        <v>13.39771866202784</v>
      </c>
      <c r="Z28" s="67">
        <f>IFERROR(Q28/U28-1,"n/a")</f>
        <v>9.3176033899368331</v>
      </c>
      <c r="AA28" s="63">
        <f>IFERROR(Q28/V28-1,"n/a")</f>
        <v>0.73939104499479091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October</v>
      </c>
      <c r="G33" s="159"/>
      <c r="H33" s="159"/>
      <c r="I33" s="159"/>
      <c r="J33" s="159"/>
      <c r="K33" s="159"/>
      <c r="L33" s="159"/>
      <c r="M33" s="159"/>
      <c r="N33" s="159"/>
      <c r="O33" s="159"/>
      <c r="P33" s="160"/>
      <c r="Q33" s="162" t="s">
        <v>139</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F38" si="3">F13</f>
        <v>155</v>
      </c>
      <c r="G37" s="74">
        <f t="shared" ref="G37:K38" si="4">+G13</f>
        <v>81</v>
      </c>
      <c r="H37" s="74">
        <f t="shared" si="4"/>
        <v>78</v>
      </c>
      <c r="I37" s="74">
        <f t="shared" si="4"/>
        <v>89</v>
      </c>
      <c r="J37" s="74">
        <f t="shared" si="4"/>
        <v>0</v>
      </c>
      <c r="K37" s="74">
        <f t="shared" si="4"/>
        <v>110</v>
      </c>
      <c r="L37" s="64">
        <f>IFERROR(F37/G37-1,"n/a")</f>
        <v>0.91358024691358031</v>
      </c>
      <c r="M37" s="64">
        <f>IFERROR(F37/H37-1,"n/a")</f>
        <v>0.98717948717948723</v>
      </c>
      <c r="N37" s="64">
        <f>IFERROR(F37/I37-1,"n/a")</f>
        <v>0.7415730337078652</v>
      </c>
      <c r="O37" s="64" t="str">
        <f>IFERROR(F37/J37-1,"n/a")</f>
        <v>n/a</v>
      </c>
      <c r="P37" s="60">
        <f>IFERROR(F37/K37-1,"n/a")</f>
        <v>0.40909090909090917</v>
      </c>
      <c r="Q37" s="74">
        <f>'Sep-24'!Q37+F37</f>
        <v>1107</v>
      </c>
      <c r="R37" s="74">
        <f>'Sep-24'!R37+G37</f>
        <v>706</v>
      </c>
      <c r="S37" s="74">
        <f>'Sep-24'!S37+H37</f>
        <v>621</v>
      </c>
      <c r="T37" s="74">
        <f>'Sep-24'!T37+I37</f>
        <v>228</v>
      </c>
      <c r="U37" s="74">
        <f>'Sep-24'!U37+J37</f>
        <v>42</v>
      </c>
      <c r="V37" s="74">
        <f>'Sep-24'!V37+K37</f>
        <v>696</v>
      </c>
      <c r="W37" s="120">
        <f>IFERROR(Q37/R37-1,"n/a")</f>
        <v>0.56798866855524088</v>
      </c>
      <c r="X37" s="120">
        <f>IFERROR(R37/S37-1,"n/a")</f>
        <v>0.13687600644122377</v>
      </c>
      <c r="Y37" s="120">
        <f>IFERROR(R37/T37-1,"n/a")</f>
        <v>2.0964912280701755</v>
      </c>
      <c r="Z37" s="120">
        <f>IFERROR(R37/U37-1,"n/a")</f>
        <v>15.80952380952381</v>
      </c>
      <c r="AA37" s="121">
        <f>IFERROR(R37/V37-1,"n/a")</f>
        <v>1.4367816091954033E-2</v>
      </c>
      <c r="AB37" s="148"/>
      <c r="AC37" s="89">
        <v>1486</v>
      </c>
      <c r="AD37" s="89">
        <v>1052</v>
      </c>
      <c r="AE37" s="70">
        <v>551</v>
      </c>
      <c r="AF37" s="78">
        <v>1584</v>
      </c>
      <c r="AH37" s="123"/>
    </row>
    <row r="38" spans="1:34" s="124" customFormat="1" ht="10.199999999999999">
      <c r="A38" s="123"/>
      <c r="B38" s="123"/>
      <c r="C38" s="33"/>
      <c r="D38" s="26" t="s">
        <v>11</v>
      </c>
      <c r="E38" s="32"/>
      <c r="F38" s="74">
        <f t="shared" si="3"/>
        <v>545702</v>
      </c>
      <c r="G38" s="74">
        <f t="shared" si="4"/>
        <v>282162</v>
      </c>
      <c r="H38" s="74">
        <f t="shared" si="4"/>
        <v>268578</v>
      </c>
      <c r="I38" s="74">
        <f t="shared" si="4"/>
        <v>143120</v>
      </c>
      <c r="J38" s="74">
        <f t="shared" si="4"/>
        <v>0</v>
      </c>
      <c r="K38" s="74">
        <f t="shared" si="4"/>
        <v>299863</v>
      </c>
      <c r="L38" s="64">
        <f>IFERROR(F38/G38-1,"n/a")</f>
        <v>0.93400245249183089</v>
      </c>
      <c r="M38" s="64">
        <f>IFERROR(F38/H38-1,"n/a")</f>
        <v>1.0318194342053331</v>
      </c>
      <c r="N38" s="64">
        <f>IFERROR(F38/I38-1,"n/a")</f>
        <v>2.8128982671883733</v>
      </c>
      <c r="O38" s="64" t="str">
        <f>IFERROR(F38/J38-1,"n/a")</f>
        <v>n/a</v>
      </c>
      <c r="P38" s="60">
        <f>IFERROR(F38/K38-1,"n/a")</f>
        <v>0.81983772589482529</v>
      </c>
      <c r="Q38" s="74">
        <f>'Sep-24'!Q38+F38</f>
        <v>4044142</v>
      </c>
      <c r="R38" s="74">
        <f>'Sep-24'!R38+G38</f>
        <v>2530522</v>
      </c>
      <c r="S38" s="74">
        <f>'Sep-24'!S38+H38</f>
        <v>1904231</v>
      </c>
      <c r="T38" s="74">
        <f>'Sep-24'!T38+I38</f>
        <v>324020</v>
      </c>
      <c r="U38" s="74">
        <f>'Sep-24'!U38+J38</f>
        <v>0</v>
      </c>
      <c r="V38" s="74">
        <f>'Sep-24'!V38+K38</f>
        <v>2192177</v>
      </c>
      <c r="W38" s="120">
        <f>IFERROR(Q38/R38-1,"n/a")</f>
        <v>0.59814536289350584</v>
      </c>
      <c r="X38" s="120">
        <f>IFERROR(R38/S38-1,"n/a")</f>
        <v>0.32889444610449048</v>
      </c>
      <c r="Y38" s="120">
        <f>IFERROR(R38/T38-1,"n/a")</f>
        <v>6.809771001790013</v>
      </c>
      <c r="Z38" s="120" t="str">
        <f>IFERROR(R38/U38-1,"n/a")</f>
        <v>n/a</v>
      </c>
      <c r="AA38" s="121">
        <f>IFERROR(R38/V38-1,"n/a")</f>
        <v>0.15434200796742226</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F41" si="5">F16</f>
        <v>122</v>
      </c>
      <c r="G40" s="74">
        <f t="shared" ref="G40:K41" si="6">+G16</f>
        <v>87</v>
      </c>
      <c r="H40" s="74">
        <f t="shared" si="6"/>
        <v>89</v>
      </c>
      <c r="I40" s="74">
        <f t="shared" si="6"/>
        <v>33</v>
      </c>
      <c r="J40" s="74">
        <f t="shared" si="6"/>
        <v>17</v>
      </c>
      <c r="K40" s="74">
        <f t="shared" si="6"/>
        <v>114</v>
      </c>
      <c r="L40" s="64">
        <f>IFERROR(F40/G40-1,"n/a")</f>
        <v>0.40229885057471271</v>
      </c>
      <c r="M40" s="64">
        <f>IFERROR(F40/H40-1,"n/a")</f>
        <v>0.3707865168539326</v>
      </c>
      <c r="N40" s="64">
        <f>IFERROR(F40/I40-1,"n/a")</f>
        <v>2.6969696969696968</v>
      </c>
      <c r="O40" s="64">
        <f>IFERROR(F40/J40-1,"n/a")</f>
        <v>6.1764705882352944</v>
      </c>
      <c r="P40" s="60">
        <f>IFERROR(F40/K40-1,"n/a")</f>
        <v>7.0175438596491224E-2</v>
      </c>
      <c r="Q40" s="74">
        <f>'Sep-24'!Q40+F40</f>
        <v>684</v>
      </c>
      <c r="R40" s="74">
        <f>'Sep-24'!R40+G40</f>
        <v>486</v>
      </c>
      <c r="S40" s="74">
        <f>'Sep-24'!S40+H40</f>
        <v>504</v>
      </c>
      <c r="T40" s="74">
        <f>'Sep-24'!T40+I40</f>
        <v>157</v>
      </c>
      <c r="U40" s="74">
        <f>'Sep-24'!U40+J40</f>
        <v>28</v>
      </c>
      <c r="V40" s="74">
        <f>'Sep-24'!V40+K40</f>
        <v>494</v>
      </c>
      <c r="W40" s="120">
        <f>IFERROR(Q40/R40-1,"n/a")</f>
        <v>0.40740740740740744</v>
      </c>
      <c r="X40" s="120">
        <f>IFERROR(R40/S40-1,"n/a")</f>
        <v>-3.5714285714285698E-2</v>
      </c>
      <c r="Y40" s="120">
        <f>IFERROR(R40/T40-1,"n/a")</f>
        <v>2.0955414012738856</v>
      </c>
      <c r="Z40" s="120">
        <f>IFERROR(R40/U40-1,"n/a")</f>
        <v>16.357142857142858</v>
      </c>
      <c r="AA40" s="121">
        <f>IFERROR(R40/V40-1,"n/a")</f>
        <v>-1.619433198380571E-2</v>
      </c>
      <c r="AB40" s="148"/>
      <c r="AC40" s="89">
        <v>563</v>
      </c>
      <c r="AD40" s="89">
        <v>226</v>
      </c>
      <c r="AE40" s="70">
        <v>66</v>
      </c>
      <c r="AF40" s="78">
        <v>573</v>
      </c>
      <c r="AH40" s="123"/>
    </row>
    <row r="41" spans="1:34" s="124" customFormat="1" ht="10.199999999999999">
      <c r="A41" s="123"/>
      <c r="B41" s="123"/>
      <c r="C41" s="33"/>
      <c r="D41" s="26" t="s">
        <v>11</v>
      </c>
      <c r="E41" s="32"/>
      <c r="F41" s="74">
        <f t="shared" si="5"/>
        <v>261443</v>
      </c>
      <c r="G41" s="74">
        <f t="shared" si="6"/>
        <v>199183</v>
      </c>
      <c r="H41" s="74">
        <f t="shared" si="6"/>
        <v>124605</v>
      </c>
      <c r="I41" s="74">
        <f t="shared" si="6"/>
        <v>44045</v>
      </c>
      <c r="J41" s="74">
        <f t="shared" si="6"/>
        <v>13954</v>
      </c>
      <c r="K41" s="74">
        <f t="shared" si="6"/>
        <v>223063</v>
      </c>
      <c r="L41" s="64">
        <f>IFERROR(F41/G41-1,"n/a")</f>
        <v>0.31257687654066868</v>
      </c>
      <c r="M41" s="64">
        <f>IFERROR(F41/H41-1,"n/a")</f>
        <v>1.0981742305685969</v>
      </c>
      <c r="N41" s="64">
        <f>IFERROR(F41/I41-1,"n/a")</f>
        <v>4.9358156430922921</v>
      </c>
      <c r="O41" s="64">
        <f>IFERROR(F41/J41-1,"n/a")</f>
        <v>17.736061344417372</v>
      </c>
      <c r="P41" s="60">
        <f>IFERROR(F41/K41-1,"n/a")</f>
        <v>0.17205901471781515</v>
      </c>
      <c r="Q41" s="74">
        <f>'Sep-24'!Q41+F41</f>
        <v>1792524</v>
      </c>
      <c r="R41" s="74">
        <f>'Sep-24'!R41+G41</f>
        <v>1449875</v>
      </c>
      <c r="S41" s="74">
        <f>'Sep-24'!S41+H41</f>
        <v>860029</v>
      </c>
      <c r="T41" s="74">
        <f>'Sep-24'!T41+I41</f>
        <v>249228</v>
      </c>
      <c r="U41" s="74">
        <f>'Sep-24'!U41+J41</f>
        <v>22567</v>
      </c>
      <c r="V41" s="74">
        <f>'Sep-24'!V41+K41</f>
        <v>1224579</v>
      </c>
      <c r="W41" s="120">
        <f>IFERROR(Q41/R41-1,"n/a")</f>
        <v>0.23633002845072859</v>
      </c>
      <c r="X41" s="120">
        <f>IFERROR(R41/S41-1,"n/a")</f>
        <v>0.68584431455218375</v>
      </c>
      <c r="Y41" s="120">
        <f>IFERROR(R41/T41-1,"n/a")</f>
        <v>4.8174643298505782</v>
      </c>
      <c r="Z41" s="120">
        <f>IFERROR(R41/U41-1,"n/a")</f>
        <v>63.247573891079895</v>
      </c>
      <c r="AA41" s="121">
        <f>IFERROR(R41/V41-1,"n/a")</f>
        <v>0.18397833051195556</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F44" si="7">F19</f>
        <v>123</v>
      </c>
      <c r="G43" s="74">
        <f t="shared" ref="G43:K44" si="8">+G19</f>
        <v>117</v>
      </c>
      <c r="H43" s="74">
        <f t="shared" si="8"/>
        <v>97</v>
      </c>
      <c r="I43" s="74">
        <f t="shared" si="8"/>
        <v>15</v>
      </c>
      <c r="J43" s="74">
        <f t="shared" si="8"/>
        <v>1</v>
      </c>
      <c r="K43" s="74">
        <f t="shared" si="8"/>
        <v>34</v>
      </c>
      <c r="L43" s="64">
        <f>IFERROR(F43/G43-1,"n/a")</f>
        <v>5.1282051282051322E-2</v>
      </c>
      <c r="M43" s="64">
        <f>IFERROR(F43/H43-1,"n/a")</f>
        <v>0.268041237113402</v>
      </c>
      <c r="N43" s="64">
        <f>IFERROR(F43/I43-1,"n/a")</f>
        <v>7.1999999999999993</v>
      </c>
      <c r="O43" s="64">
        <f>IFERROR(F43/J43-1,"n/a")</f>
        <v>122</v>
      </c>
      <c r="P43" s="60">
        <f>IFERROR(F43/K43-1,"n/a")</f>
        <v>2.6176470588235294</v>
      </c>
      <c r="Q43" s="74">
        <f>'Sep-24'!Q43+F43</f>
        <v>675</v>
      </c>
      <c r="R43" s="74">
        <f>'Sep-24'!R43+G43</f>
        <v>638</v>
      </c>
      <c r="S43" s="74">
        <f>'Sep-24'!S43+H43</f>
        <v>598</v>
      </c>
      <c r="T43" s="74">
        <f>'Sep-24'!T43+I43</f>
        <v>31</v>
      </c>
      <c r="U43" s="74">
        <f>'Sep-24'!U43+J43</f>
        <v>6</v>
      </c>
      <c r="V43" s="74">
        <f>'Sep-24'!V43+K43</f>
        <v>259</v>
      </c>
      <c r="W43" s="120">
        <f>IFERROR(Q43/R43-1,"n/a")</f>
        <v>5.7993730407523536E-2</v>
      </c>
      <c r="X43" s="120">
        <f>IFERROR(R43/S43-1,"n/a")</f>
        <v>6.6889632107023367E-2</v>
      </c>
      <c r="Y43" s="120">
        <f>IFERROR(R43/T43-1,"n/a")</f>
        <v>19.580645161290324</v>
      </c>
      <c r="Z43" s="120">
        <f>IFERROR(R43/U43-1,"n/a")</f>
        <v>105.33333333333333</v>
      </c>
      <c r="AA43" s="121">
        <f>IFERROR(R43/V43-1,"n/a")</f>
        <v>1.4633204633204633</v>
      </c>
      <c r="AB43" s="148"/>
      <c r="AC43" s="89">
        <v>669</v>
      </c>
      <c r="AD43" s="89">
        <v>59</v>
      </c>
      <c r="AE43" s="70">
        <v>9</v>
      </c>
      <c r="AF43" s="78">
        <v>287</v>
      </c>
      <c r="AH43" s="123"/>
    </row>
    <row r="44" spans="1:34" s="124" customFormat="1" ht="10.199999999999999">
      <c r="A44" s="123"/>
      <c r="B44" s="123"/>
      <c r="C44" s="33"/>
      <c r="D44" s="26" t="s">
        <v>11</v>
      </c>
      <c r="E44" s="32"/>
      <c r="F44" s="74">
        <f t="shared" si="7"/>
        <v>217519</v>
      </c>
      <c r="G44" s="74">
        <f t="shared" si="8"/>
        <v>211817</v>
      </c>
      <c r="H44" s="74">
        <f t="shared" si="8"/>
        <v>133084</v>
      </c>
      <c r="I44" s="74">
        <f t="shared" si="8"/>
        <v>6450</v>
      </c>
      <c r="J44" s="74">
        <f t="shared" si="8"/>
        <v>0</v>
      </c>
      <c r="K44" s="74">
        <f t="shared" si="8"/>
        <v>67246</v>
      </c>
      <c r="L44" s="64">
        <f>IFERROR(F44/G44-1,"n/a")</f>
        <v>2.6919463499152529E-2</v>
      </c>
      <c r="M44" s="64">
        <f>IFERROR(F44/H44-1,"n/a")</f>
        <v>0.6344489194794265</v>
      </c>
      <c r="N44" s="64">
        <f>IFERROR(F44/I44-1,"n/a")</f>
        <v>32.723875968992246</v>
      </c>
      <c r="O44" s="64" t="str">
        <f>IFERROR(F44/J44-1,"n/a")</f>
        <v>n/a</v>
      </c>
      <c r="P44" s="60">
        <f>IFERROR(F44/K44-1,"n/a")</f>
        <v>2.2346756684412457</v>
      </c>
      <c r="Q44" s="74">
        <f>'Sep-24'!Q44+F44</f>
        <v>1414722.4</v>
      </c>
      <c r="R44" s="74">
        <f>'Sep-24'!R44+G44</f>
        <v>1204396</v>
      </c>
      <c r="S44" s="74">
        <f>'Sep-24'!S44+H44</f>
        <v>834057</v>
      </c>
      <c r="T44" s="74">
        <f>'Sep-24'!T44+I44</f>
        <v>10992</v>
      </c>
      <c r="U44" s="74">
        <f>'Sep-24'!U44+J44</f>
        <v>8294</v>
      </c>
      <c r="V44" s="74">
        <f>'Sep-24'!V44+K44</f>
        <v>548524</v>
      </c>
      <c r="W44" s="120">
        <f>IFERROR(Q44/R44-1,"n/a")</f>
        <v>0.17463226380692065</v>
      </c>
      <c r="X44" s="120">
        <f>IFERROR(R44/S44-1,"n/a")</f>
        <v>0.44402121197951705</v>
      </c>
      <c r="Y44" s="120">
        <f>IFERROR(R44/T44-1,"n/a")</f>
        <v>108.57023289665212</v>
      </c>
      <c r="Z44" s="120">
        <f>IFERROR(R44/U44-1,"n/a")</f>
        <v>144.21292500602846</v>
      </c>
      <c r="AA44" s="121">
        <f>IFERROR(R44/V44-1,"n/a")</f>
        <v>1.1957033785212681</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F47" si="9">F22</f>
        <v>189</v>
      </c>
      <c r="G46" s="74">
        <f t="shared" ref="G46:K47" si="10">+G22</f>
        <v>185</v>
      </c>
      <c r="H46" s="74">
        <f t="shared" si="10"/>
        <v>149</v>
      </c>
      <c r="I46" s="74">
        <f t="shared" si="10"/>
        <v>107</v>
      </c>
      <c r="J46" s="74">
        <f t="shared" si="10"/>
        <v>0</v>
      </c>
      <c r="K46" s="74">
        <f t="shared" si="10"/>
        <v>127</v>
      </c>
      <c r="L46" s="64">
        <f>IFERROR(F46/G46-1,"n/a")</f>
        <v>2.1621621621621623E-2</v>
      </c>
      <c r="M46" s="64">
        <f>IFERROR(F46/H46-1,"n/a")</f>
        <v>0.26845637583892623</v>
      </c>
      <c r="N46" s="64">
        <f>IFERROR(F46/I46-1,"n/a")</f>
        <v>0.76635514018691597</v>
      </c>
      <c r="O46" s="64" t="str">
        <f>IFERROR(F46/J46-1,"n/a")</f>
        <v>n/a</v>
      </c>
      <c r="P46" s="60">
        <f>IFERROR(F46/K46-1,"n/a")</f>
        <v>0.48818897637795278</v>
      </c>
      <c r="Q46" s="74">
        <f>'Sep-24'!Q46+F46</f>
        <v>928</v>
      </c>
      <c r="R46" s="74">
        <f>'Sep-24'!R46+G46</f>
        <v>874</v>
      </c>
      <c r="S46" s="74">
        <f>'Sep-24'!S46+H46</f>
        <v>644</v>
      </c>
      <c r="T46" s="74">
        <f>'Sep-24'!T46+I46</f>
        <v>191</v>
      </c>
      <c r="U46" s="74">
        <f>'Sep-24'!U46+J46</f>
        <v>0</v>
      </c>
      <c r="V46" s="74">
        <f>'Sep-24'!V46+K46</f>
        <v>623</v>
      </c>
      <c r="W46" s="120">
        <f>IFERROR(Q46/R46-1,"n/a")</f>
        <v>6.1784897025171537E-2</v>
      </c>
      <c r="X46" s="120">
        <f>IFERROR(R46/S46-1,"n/a")</f>
        <v>0.35714285714285721</v>
      </c>
      <c r="Y46" s="120">
        <f>IFERROR(R46/T46-1,"n/a")</f>
        <v>3.5759162303664924</v>
      </c>
      <c r="Z46" s="120" t="str">
        <f>IFERROR(R46/U46-1,"n/a")</f>
        <v>n/a</v>
      </c>
      <c r="AA46" s="121">
        <f>IFERROR(R46/V46-1,"n/a")</f>
        <v>0.4028892455858748</v>
      </c>
      <c r="AB46" s="148"/>
      <c r="AC46" s="89">
        <v>1129</v>
      </c>
      <c r="AD46" s="89">
        <v>336</v>
      </c>
      <c r="AE46" s="84">
        <v>43</v>
      </c>
      <c r="AF46" s="78">
        <v>781</v>
      </c>
      <c r="AH46" s="123"/>
    </row>
    <row r="47" spans="1:34" s="124" customFormat="1" ht="10.199999999999999">
      <c r="A47" s="123"/>
      <c r="B47" s="123"/>
      <c r="C47" s="33"/>
      <c r="D47" s="26" t="s">
        <v>11</v>
      </c>
      <c r="E47" s="32"/>
      <c r="F47" s="74">
        <f t="shared" si="9"/>
        <v>459752</v>
      </c>
      <c r="G47" s="74">
        <f t="shared" si="10"/>
        <v>513716</v>
      </c>
      <c r="H47" s="74">
        <f t="shared" si="10"/>
        <v>338461</v>
      </c>
      <c r="I47" s="74">
        <f t="shared" si="10"/>
        <v>174505</v>
      </c>
      <c r="J47" s="74">
        <f t="shared" si="10"/>
        <v>0</v>
      </c>
      <c r="K47" s="74">
        <f t="shared" si="10"/>
        <v>332808</v>
      </c>
      <c r="L47" s="64">
        <f>IFERROR(F47/G47-1,"n/a")</f>
        <v>-0.10504636803214229</v>
      </c>
      <c r="M47" s="64">
        <f>IFERROR(F47/H47-1,"n/a")</f>
        <v>0.35836034284600005</v>
      </c>
      <c r="N47" s="64">
        <f>IFERROR(F47/I47-1,"n/a")</f>
        <v>1.6346064582676716</v>
      </c>
      <c r="O47" s="64" t="str">
        <f>IFERROR(F47/J47-1,"n/a")</f>
        <v>n/a</v>
      </c>
      <c r="P47" s="60">
        <f>IFERROR(F47/K47-1,"n/a")</f>
        <v>0.38143313862647532</v>
      </c>
      <c r="Q47" s="74">
        <f>'Sep-24'!Q47+F47</f>
        <v>2950409</v>
      </c>
      <c r="R47" s="74">
        <f>'Sep-24'!R47+G47</f>
        <v>2731264</v>
      </c>
      <c r="S47" s="74">
        <f>'Sep-24'!S47+H47</f>
        <v>1602431</v>
      </c>
      <c r="T47" s="74">
        <f>'Sep-24'!T47+I47</f>
        <v>342388</v>
      </c>
      <c r="U47" s="74">
        <f>'Sep-24'!U47+J47</f>
        <v>0</v>
      </c>
      <c r="V47" s="74">
        <f>'Sep-24'!V47+K47</f>
        <v>1978352</v>
      </c>
      <c r="W47" s="120">
        <f>IFERROR(Q47/R47-1,"n/a")</f>
        <v>8.0235744329365533E-2</v>
      </c>
      <c r="X47" s="120">
        <f>IFERROR(R47/S47-1,"n/a")</f>
        <v>0.70445030082418536</v>
      </c>
      <c r="Y47" s="120">
        <f>IFERROR(R47/T47-1,"n/a")</f>
        <v>6.9771020012383609</v>
      </c>
      <c r="Z47" s="120" t="str">
        <f>IFERROR(R47/U47-1,"n/a")</f>
        <v>n/a</v>
      </c>
      <c r="AA47" s="121">
        <f>IFERROR(R47/V47-1,"n/a")</f>
        <v>0.38057534756201128</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F50" si="11">F25</f>
        <v>2</v>
      </c>
      <c r="G49" s="74">
        <f t="shared" ref="G49:K50" si="12">+G25</f>
        <v>2</v>
      </c>
      <c r="H49" s="74">
        <f t="shared" si="12"/>
        <v>1</v>
      </c>
      <c r="I49" s="74">
        <f t="shared" si="12"/>
        <v>0</v>
      </c>
      <c r="J49" s="74">
        <f t="shared" si="12"/>
        <v>0</v>
      </c>
      <c r="K49" s="74">
        <f t="shared" si="12"/>
        <v>3</v>
      </c>
      <c r="L49" s="64">
        <f>IFERROR(F49/G49-1,"n/a")</f>
        <v>0</v>
      </c>
      <c r="M49" s="64">
        <f>IFERROR(F49/H49-1,"n/a")</f>
        <v>1</v>
      </c>
      <c r="N49" s="64" t="str">
        <f>IFERROR(F49/I49-1,"n/a")</f>
        <v>n/a</v>
      </c>
      <c r="O49" s="64" t="str">
        <f>IFERROR(F49/J49-1,"n/a")</f>
        <v>n/a</v>
      </c>
      <c r="P49" s="60">
        <f>IFERROR(F49/K49-1,"n/a")</f>
        <v>-0.33333333333333337</v>
      </c>
      <c r="Q49" s="74">
        <f>'Sep-24'!Q49+F49</f>
        <v>14</v>
      </c>
      <c r="R49" s="74">
        <f>'Sep-24'!R49+G49</f>
        <v>21</v>
      </c>
      <c r="S49" s="74">
        <f>'Sep-24'!S49+H49</f>
        <v>9</v>
      </c>
      <c r="T49" s="74">
        <f>'Sep-24'!T49+I49</f>
        <v>0</v>
      </c>
      <c r="U49" s="74">
        <f>'Sep-24'!U49+J49</f>
        <v>0</v>
      </c>
      <c r="V49" s="74">
        <f>'Sep-24'!V49+K49</f>
        <v>16</v>
      </c>
      <c r="W49" s="120">
        <f t="shared" ref="W49:X52" si="13">IFERROR(Q49/R49-1,"n/a")</f>
        <v>-0.33333333333333337</v>
      </c>
      <c r="X49" s="120">
        <f t="shared" si="13"/>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199999999999999">
      <c r="C50" s="33"/>
      <c r="D50" s="26" t="s">
        <v>11</v>
      </c>
      <c r="E50" s="32"/>
      <c r="F50" s="74">
        <f t="shared" si="11"/>
        <v>3500</v>
      </c>
      <c r="G50" s="74">
        <f t="shared" si="12"/>
        <v>4312</v>
      </c>
      <c r="H50" s="74">
        <f t="shared" si="12"/>
        <v>2358</v>
      </c>
      <c r="I50" s="74">
        <f t="shared" si="12"/>
        <v>0</v>
      </c>
      <c r="J50" s="74">
        <f t="shared" si="12"/>
        <v>0</v>
      </c>
      <c r="K50" s="74">
        <f t="shared" si="12"/>
        <v>3957</v>
      </c>
      <c r="L50" s="64">
        <f>IFERROR(F50/G50-1,"n/a")</f>
        <v>-0.18831168831168832</v>
      </c>
      <c r="M50" s="64">
        <f>IFERROR(F50/H50-1,"n/a")</f>
        <v>0.48430873621713322</v>
      </c>
      <c r="N50" s="64" t="str">
        <f>IFERROR(F50/I50-1,"n/a")</f>
        <v>n/a</v>
      </c>
      <c r="O50" s="64" t="str">
        <f>IFERROR(F50/J50-1,"n/a")</f>
        <v>n/a</v>
      </c>
      <c r="P50" s="60">
        <f>IFERROR(F50/K50-1,"n/a")</f>
        <v>-0.1154915339903968</v>
      </c>
      <c r="Q50" s="74">
        <f>'Sep-24'!Q50+F50</f>
        <v>47798</v>
      </c>
      <c r="R50" s="74">
        <f>'Sep-24'!R50+G50</f>
        <v>38626</v>
      </c>
      <c r="S50" s="74">
        <f>'Sep-24'!S50+H50</f>
        <v>15637</v>
      </c>
      <c r="T50" s="74">
        <f>'Sep-24'!T50+I50</f>
        <v>0</v>
      </c>
      <c r="U50" s="74">
        <f>'Sep-24'!U50+J50</f>
        <v>0</v>
      </c>
      <c r="V50" s="74">
        <f>'Sep-24'!V50+K50</f>
        <v>20248</v>
      </c>
      <c r="W50" s="120">
        <f t="shared" si="13"/>
        <v>0.23745663542691453</v>
      </c>
      <c r="X50" s="120">
        <f t="shared" si="13"/>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0.8" thickBot="1">
      <c r="C51" s="35" t="s">
        <v>12</v>
      </c>
      <c r="D51" s="36"/>
      <c r="E51" s="37"/>
      <c r="F51" s="75">
        <f>F37+F40+F43+F46+F49</f>
        <v>591</v>
      </c>
      <c r="G51" s="75">
        <f>G37+G40+G43+G46+G49</f>
        <v>472</v>
      </c>
      <c r="H51" s="75">
        <f t="shared" ref="H51:K52" si="14">H37+H40+H43+H46+H49</f>
        <v>414</v>
      </c>
      <c r="I51" s="75">
        <f t="shared" si="14"/>
        <v>244</v>
      </c>
      <c r="J51" s="75">
        <f t="shared" si="14"/>
        <v>18</v>
      </c>
      <c r="K51" s="75">
        <f t="shared" si="14"/>
        <v>388</v>
      </c>
      <c r="L51" s="66">
        <f>IFERROR(F51/G51-1,"n/a")</f>
        <v>0.25211864406779672</v>
      </c>
      <c r="M51" s="66">
        <f>IFERROR(F51/H51-1,"n/a")</f>
        <v>0.42753623188405787</v>
      </c>
      <c r="N51" s="66">
        <f>IFERROR(F51/I51-1,"n/a")</f>
        <v>1.4221311475409837</v>
      </c>
      <c r="O51" s="66">
        <f>IFERROR(F51/J51-1,"n/a")</f>
        <v>31.833333333333336</v>
      </c>
      <c r="P51" s="62">
        <f>IFERROR(F51/K51-1,"n/a")</f>
        <v>0.52319587628865971</v>
      </c>
      <c r="Q51" s="75">
        <f t="shared" ref="Q51:V52" si="15">Q37+Q40+Q43+Q46+Q49</f>
        <v>3408</v>
      </c>
      <c r="R51" s="75">
        <f t="shared" si="15"/>
        <v>2725</v>
      </c>
      <c r="S51" s="75">
        <f>S37+S40+S43+S46+S49</f>
        <v>2376</v>
      </c>
      <c r="T51" s="75">
        <f t="shared" si="15"/>
        <v>607</v>
      </c>
      <c r="U51" s="75">
        <f t="shared" si="15"/>
        <v>76</v>
      </c>
      <c r="V51" s="75">
        <f t="shared" si="15"/>
        <v>2088</v>
      </c>
      <c r="W51" s="66">
        <f t="shared" si="13"/>
        <v>0.25064220183486241</v>
      </c>
      <c r="X51" s="66">
        <f t="shared" si="13"/>
        <v>0.14688552188552184</v>
      </c>
      <c r="Y51" s="66">
        <f>IFERROR(R51/T51-1,"n/a")</f>
        <v>3.4892915980230645</v>
      </c>
      <c r="Z51" s="66">
        <f t="shared" ref="Z51:Z52" si="16">IFERROR(R51/U51-1,"n/a")</f>
        <v>34.85526315789474</v>
      </c>
      <c r="AA51" s="62">
        <f>IFERROR(R51/V51-1,"n/a")</f>
        <v>0.30507662835249039</v>
      </c>
      <c r="AB51" s="66"/>
      <c r="AC51" s="46">
        <f t="shared" ref="AC51:AE52" si="17">AC37+AC40+AC43+AC46+AC49</f>
        <v>3856</v>
      </c>
      <c r="AD51" s="46">
        <f t="shared" si="17"/>
        <v>1673</v>
      </c>
      <c r="AE51" s="46">
        <f t="shared" si="17"/>
        <v>669</v>
      </c>
      <c r="AF51" s="80">
        <f>AF37+AF40+AF43+AF46+AF49</f>
        <v>3241</v>
      </c>
      <c r="AH51" s="123"/>
    </row>
    <row r="52" spans="3:34" s="124" customFormat="1" ht="11.4" thickTop="1" thickBot="1">
      <c r="C52" s="38" t="s">
        <v>13</v>
      </c>
      <c r="D52" s="39"/>
      <c r="E52" s="40"/>
      <c r="F52" s="76">
        <f>F38+F41+F44+F47+F50</f>
        <v>1487916</v>
      </c>
      <c r="G52" s="76">
        <f>G38+G41+G44+G47+G50</f>
        <v>1211190</v>
      </c>
      <c r="H52" s="76">
        <f t="shared" si="14"/>
        <v>867086</v>
      </c>
      <c r="I52" s="76">
        <f t="shared" si="14"/>
        <v>368120</v>
      </c>
      <c r="J52" s="76">
        <f t="shared" si="14"/>
        <v>13954</v>
      </c>
      <c r="K52" s="76">
        <f t="shared" si="14"/>
        <v>926937</v>
      </c>
      <c r="L52" s="67">
        <f>IFERROR(F52/G52-1,"n/a")</f>
        <v>0.22847447551581501</v>
      </c>
      <c r="M52" s="67">
        <f>IFERROR(F52/H52-1,"n/a")</f>
        <v>0.71599587584161206</v>
      </c>
      <c r="N52" s="67">
        <f>IFERROR(F52/I52-1,"n/a")</f>
        <v>3.0419319787025971</v>
      </c>
      <c r="O52" s="67">
        <f>IFERROR(F52/J52-1,"n/a")</f>
        <v>105.63007023075821</v>
      </c>
      <c r="P52" s="63">
        <f>IFERROR(F52/K52-1,"n/a")</f>
        <v>0.60519646966298679</v>
      </c>
      <c r="Q52" s="76">
        <f t="shared" si="15"/>
        <v>10249595.4</v>
      </c>
      <c r="R52" s="76">
        <f t="shared" si="15"/>
        <v>7954683</v>
      </c>
      <c r="S52" s="76">
        <f t="shared" si="15"/>
        <v>5216385</v>
      </c>
      <c r="T52" s="76">
        <f t="shared" si="15"/>
        <v>926628</v>
      </c>
      <c r="U52" s="76">
        <f t="shared" si="15"/>
        <v>30861</v>
      </c>
      <c r="V52" s="76">
        <f t="shared" si="15"/>
        <v>5963880</v>
      </c>
      <c r="W52" s="67">
        <f t="shared" si="13"/>
        <v>0.28849828459537608</v>
      </c>
      <c r="X52" s="67">
        <f t="shared" si="13"/>
        <v>0.52494169813002678</v>
      </c>
      <c r="Y52" s="118">
        <f>IFERROR(R52/T52-1,"n/a")</f>
        <v>7.5845484919514625</v>
      </c>
      <c r="Z52" s="118">
        <f t="shared" si="16"/>
        <v>256.75843297365606</v>
      </c>
      <c r="AA52" s="119">
        <f>IFERROR(R52/V52-1,"n/a")</f>
        <v>0.33381003641924378</v>
      </c>
      <c r="AB52" s="118"/>
      <c r="AC52" s="47">
        <f t="shared" si="17"/>
        <v>9237323</v>
      </c>
      <c r="AD52" s="47">
        <f t="shared" si="17"/>
        <v>2410085</v>
      </c>
      <c r="AE52" s="47">
        <f t="shared" si="17"/>
        <v>1324261</v>
      </c>
      <c r="AF52" s="81">
        <f>AF38+AF41+AF44+AF47+AF50</f>
        <v>8638971</v>
      </c>
      <c r="AH52" s="123"/>
    </row>
    <row r="53" spans="3:34" s="124" customFormat="1" ht="10.8" thickTop="1">
      <c r="AH53" s="123"/>
    </row>
    <row r="54" spans="3:34" s="124" customFormat="1" ht="10.199999999999999">
      <c r="Q54" s="150"/>
      <c r="S54" s="132"/>
      <c r="T54" s="132"/>
      <c r="U54" s="132"/>
      <c r="V54" s="132"/>
      <c r="AH54" s="123"/>
    </row>
    <row r="55" spans="3:34" ht="14.4">
      <c r="S55" s="111"/>
      <c r="T55" s="111"/>
      <c r="U55" s="111"/>
      <c r="V55" s="111"/>
      <c r="AH55" s="9"/>
    </row>
    <row r="56" spans="3:34" ht="14.4">
      <c r="Q56" s="151"/>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ignoredErrors>
    <ignoredError sqref="E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E89F6-8889-4A3E-B65F-5492F7DEE235}">
  <dimension ref="A1:AH66"/>
  <sheetViews>
    <sheetView showGridLines="0" topLeftCell="A33" zoomScale="85" zoomScaleNormal="85" workbookViewId="0">
      <selection activeCell="Q17" sqref="Q17"/>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2.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6.2">
      <c r="A4" s="9"/>
      <c r="B4" s="11" t="s">
        <v>7</v>
      </c>
      <c r="C4" s="26"/>
      <c r="D4" s="93" t="s">
        <v>22</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September</v>
      </c>
      <c r="G9" s="156"/>
      <c r="H9" s="156"/>
      <c r="I9" s="156"/>
      <c r="J9" s="156"/>
      <c r="K9" s="156"/>
      <c r="L9" s="156"/>
      <c r="M9" s="156"/>
      <c r="N9" s="156"/>
      <c r="O9" s="156"/>
      <c r="P9" s="157"/>
      <c r="Q9" s="158" t="str">
        <f>"January to "&amp; D4</f>
        <v>January to September</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138</v>
      </c>
      <c r="G13" s="73">
        <v>98</v>
      </c>
      <c r="H13" s="73">
        <v>82</v>
      </c>
      <c r="I13" s="73">
        <v>60</v>
      </c>
      <c r="J13" s="73">
        <v>0</v>
      </c>
      <c r="K13" s="73">
        <v>79</v>
      </c>
      <c r="L13" s="64">
        <f>IFERROR(F13/G13-1,"n/a")</f>
        <v>0.40816326530612246</v>
      </c>
      <c r="M13" s="64">
        <f>IFERROR(F13/H13-1,"n/a")</f>
        <v>0.68292682926829262</v>
      </c>
      <c r="N13" s="64">
        <f>IFERROR(F13/I13-1,"n/a")</f>
        <v>1.2999999999999998</v>
      </c>
      <c r="O13" s="64" t="str">
        <f>IFERROR(F13/J13-1,"n/a")</f>
        <v>n/a</v>
      </c>
      <c r="P13" s="60">
        <f>IFERROR(F13/K13-1,"n/a")</f>
        <v>0.74683544303797467</v>
      </c>
      <c r="Q13" s="68">
        <f>'Aug-24'!Q13+F13</f>
        <v>1654</v>
      </c>
      <c r="R13" s="68">
        <f>'Aug-24'!R13+G13</f>
        <v>1155</v>
      </c>
      <c r="S13" s="68">
        <f>'Aug-24'!S13+H13</f>
        <v>1073</v>
      </c>
      <c r="T13" s="68">
        <f>'Aug-24'!T13+I13</f>
        <v>139</v>
      </c>
      <c r="U13" s="68">
        <f>'Aug-24'!U13+J13</f>
        <v>551</v>
      </c>
      <c r="V13" s="68">
        <f>'Aug-24'!V13+K13</f>
        <v>1102</v>
      </c>
      <c r="W13" s="64">
        <f>IFERROR(Q13/R13-1,"n/a")</f>
        <v>0.43203463203463199</v>
      </c>
      <c r="X13" s="64">
        <f>IFERROR(Q13/S13-1,"n/a")</f>
        <v>0.54147250698974836</v>
      </c>
      <c r="Y13" s="64">
        <f>IFERROR(Q13/T13-1,"n/a")</f>
        <v>10.899280575539569</v>
      </c>
      <c r="Z13" s="64">
        <f>IFERROR(Q13/U13-1,"n/a")</f>
        <v>2.0018148820326678</v>
      </c>
      <c r="AA13" s="60">
        <f>IFERROR(Q13/V13-1,"n/a")</f>
        <v>0.50090744101633389</v>
      </c>
      <c r="AB13" s="68">
        <v>1630</v>
      </c>
      <c r="AC13" s="68">
        <v>1486</v>
      </c>
      <c r="AD13" s="68">
        <v>522</v>
      </c>
      <c r="AE13" s="68">
        <v>551</v>
      </c>
      <c r="AF13" s="135">
        <v>1591</v>
      </c>
      <c r="AG13" s="123"/>
      <c r="AH13" s="123"/>
    </row>
    <row r="14" spans="1:34" s="124" customFormat="1" ht="10.8">
      <c r="A14" s="123"/>
      <c r="B14" s="128"/>
      <c r="C14" s="33"/>
      <c r="D14" s="26" t="s">
        <v>11</v>
      </c>
      <c r="E14" s="32"/>
      <c r="F14" s="71">
        <v>494236</v>
      </c>
      <c r="G14" s="73">
        <v>313650</v>
      </c>
      <c r="H14" s="73">
        <v>280580</v>
      </c>
      <c r="I14" s="73">
        <v>83395</v>
      </c>
      <c r="J14" s="73">
        <v>0</v>
      </c>
      <c r="K14" s="73">
        <v>234453</v>
      </c>
      <c r="L14" s="64">
        <f>IFERROR(F14/G14-1,"n/a")</f>
        <v>0.57575641638769337</v>
      </c>
      <c r="M14" s="64">
        <f>IFERROR(F14/H14-1,"n/a")</f>
        <v>0.76147979185971915</v>
      </c>
      <c r="N14" s="64">
        <f>IFERROR(F14/I14-1,"n/a")</f>
        <v>4.9264464296420645</v>
      </c>
      <c r="O14" s="64" t="str">
        <f>IFERROR(F14/J14-1,"n/a")</f>
        <v>n/a</v>
      </c>
      <c r="P14" s="60">
        <f>IFERROR(F14/K14-1,"n/a")</f>
        <v>1.1080387113835184</v>
      </c>
      <c r="Q14" s="68">
        <f>'Aug-24'!Q14+F14</f>
        <v>5652264</v>
      </c>
      <c r="R14" s="68">
        <f>'Aug-24'!R14+G14</f>
        <v>3786544</v>
      </c>
      <c r="S14" s="68">
        <f>'Aug-24'!S14+H14</f>
        <v>2395311</v>
      </c>
      <c r="T14" s="68">
        <f>'Aug-24'!T14+I14</f>
        <v>180900</v>
      </c>
      <c r="U14" s="68">
        <f>'Aug-24'!U14+J14</f>
        <v>1092884</v>
      </c>
      <c r="V14" s="68">
        <f>'Aug-24'!V14+K14</f>
        <v>3343418</v>
      </c>
      <c r="W14" s="64">
        <f>IFERROR(Q14/R14-1,"n/a")</f>
        <v>0.49272370795110265</v>
      </c>
      <c r="X14" s="64">
        <f>IFERROR(Q14/S14-1,"n/a")</f>
        <v>1.3597203035430474</v>
      </c>
      <c r="Y14" s="64">
        <f>IFERROR(Q14/T14-1,"n/a")</f>
        <v>30.245240464344942</v>
      </c>
      <c r="Z14" s="64">
        <f>IFERROR(Q14/U14-1,"n/a")</f>
        <v>4.1718791747340065</v>
      </c>
      <c r="AA14" s="60">
        <f>IFERROR(Q14/V14-1,"n/a")</f>
        <v>0.69056456596213822</v>
      </c>
      <c r="AB14" s="68">
        <v>5232537</v>
      </c>
      <c r="AC14" s="68">
        <v>3592413</v>
      </c>
      <c r="AD14" s="68">
        <v>768312</v>
      </c>
      <c r="AE14" s="68">
        <v>1092884</v>
      </c>
      <c r="AF14" s="135">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105</v>
      </c>
      <c r="G16" s="73">
        <v>68</v>
      </c>
      <c r="H16" s="73">
        <v>74</v>
      </c>
      <c r="I16" s="73">
        <v>34</v>
      </c>
      <c r="J16" s="73">
        <v>9</v>
      </c>
      <c r="K16" s="73">
        <v>70</v>
      </c>
      <c r="L16" s="64">
        <f>IFERROR(F16/G16-1,"n/a")</f>
        <v>0.54411764705882359</v>
      </c>
      <c r="M16" s="64">
        <f>IFERROR(F16/H16-1,"n/a")</f>
        <v>0.41891891891891886</v>
      </c>
      <c r="N16" s="64">
        <f>IFERROR(F16/I16-1,"n/a")</f>
        <v>2.0882352941176472</v>
      </c>
      <c r="O16" s="64">
        <f>IFERROR(F16/J16-1,"n/a")</f>
        <v>10.666666666666666</v>
      </c>
      <c r="P16" s="60">
        <f>IFERROR(F16/K16-1,"n/a")</f>
        <v>0.5</v>
      </c>
      <c r="Q16" s="68">
        <f>'Aug-24'!Q16+F16</f>
        <v>599</v>
      </c>
      <c r="R16" s="68">
        <f>'Aug-24'!R16+G16</f>
        <v>426</v>
      </c>
      <c r="S16" s="68">
        <f>'Aug-24'!S16+H16</f>
        <v>451</v>
      </c>
      <c r="T16" s="68">
        <f>'Aug-24'!T16+I16</f>
        <v>136</v>
      </c>
      <c r="U16" s="68">
        <f>'Aug-24'!U16+J16</f>
        <v>21</v>
      </c>
      <c r="V16" s="68">
        <f>'Aug-24'!V16+K16</f>
        <v>403</v>
      </c>
      <c r="W16" s="64">
        <f>IFERROR(Q16/R16-1,"n/a")</f>
        <v>0.4061032863849765</v>
      </c>
      <c r="X16" s="64">
        <f>IFERROR(Q16/S16-1,"n/a")</f>
        <v>0.32815964523281593</v>
      </c>
      <c r="Y16" s="64">
        <f>IFERROR(Q16/T16-1,"n/a")</f>
        <v>3.4044117647058822</v>
      </c>
      <c r="Z16" s="64">
        <f>IFERROR(Q16/U16-1,"n/a")</f>
        <v>27.523809523809526</v>
      </c>
      <c r="AA16" s="60">
        <f>IFERROR(Q16/V16-1,"n/a")</f>
        <v>0.48635235732009918</v>
      </c>
      <c r="AB16" s="68">
        <v>575</v>
      </c>
      <c r="AC16" s="68">
        <v>572</v>
      </c>
      <c r="AD16" s="68">
        <v>202</v>
      </c>
      <c r="AE16" s="68">
        <v>54</v>
      </c>
      <c r="AF16" s="135">
        <v>586</v>
      </c>
      <c r="AG16" s="123"/>
      <c r="AH16" s="123"/>
    </row>
    <row r="17" spans="1:34" s="124" customFormat="1" ht="10.8">
      <c r="A17" s="123"/>
      <c r="B17" s="128"/>
      <c r="C17" s="33"/>
      <c r="D17" s="26" t="s">
        <v>11</v>
      </c>
      <c r="E17" s="32"/>
      <c r="F17" s="71">
        <v>284734</v>
      </c>
      <c r="G17" s="73">
        <v>223095</v>
      </c>
      <c r="H17" s="73">
        <v>150081</v>
      </c>
      <c r="I17" s="73">
        <v>64266</v>
      </c>
      <c r="J17" s="73">
        <v>6072</v>
      </c>
      <c r="K17" s="73">
        <v>169136</v>
      </c>
      <c r="L17" s="64">
        <f>IFERROR(F17/G17-1,"n/a")</f>
        <v>0.27629036957350017</v>
      </c>
      <c r="M17" s="64">
        <f>IFERROR(F17/H17-1,"n/a")</f>
        <v>0.89720217749082165</v>
      </c>
      <c r="N17" s="64">
        <f>IFERROR(F17/I17-1,"n/a")</f>
        <v>3.4305542588616067</v>
      </c>
      <c r="O17" s="64">
        <f>IFERROR(F17/J17-1,"n/a")</f>
        <v>45.892951251646906</v>
      </c>
      <c r="P17" s="60">
        <f>IFERROR(F17/K17-1,"n/a")</f>
        <v>0.68346182953362966</v>
      </c>
      <c r="Q17" s="68">
        <f>'Aug-24'!Q17+F17</f>
        <v>1661655</v>
      </c>
      <c r="R17" s="68">
        <f>'Aug-24'!R17+G17</f>
        <v>1333747</v>
      </c>
      <c r="S17" s="68">
        <f>'Aug-24'!S17+H17</f>
        <v>771932</v>
      </c>
      <c r="T17" s="68">
        <f>'Aug-24'!T17+I17</f>
        <v>215286</v>
      </c>
      <c r="U17" s="68">
        <f>'Aug-24'!U17+J17</f>
        <v>49726</v>
      </c>
      <c r="V17" s="68">
        <f>'Aug-24'!V17+K17</f>
        <v>1081890</v>
      </c>
      <c r="W17" s="64">
        <f>IFERROR(Q17/R17-1,"n/a")</f>
        <v>0.24585472357201188</v>
      </c>
      <c r="X17" s="64">
        <f>IFERROR(Q17/S17-1,"n/a")</f>
        <v>1.1525924563303502</v>
      </c>
      <c r="Y17" s="64">
        <f>IFERROR(Q17/T17-1,"n/a")</f>
        <v>6.7183606922883978</v>
      </c>
      <c r="Z17" s="64">
        <f>IFERROR(Q17/U17-1,"n/a")</f>
        <v>32.416220890479828</v>
      </c>
      <c r="AA17" s="60">
        <f>IFERROR(Q17/V17-1,"n/a")</f>
        <v>0.53588165155422463</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112</v>
      </c>
      <c r="G19" s="73">
        <v>100</v>
      </c>
      <c r="H19" s="73">
        <v>92</v>
      </c>
      <c r="I19" s="73">
        <v>7</v>
      </c>
      <c r="J19" s="73">
        <v>1</v>
      </c>
      <c r="K19" s="73">
        <v>32</v>
      </c>
      <c r="L19" s="64">
        <f>IFERROR(F19/G19-1,"n/a")</f>
        <v>0.12000000000000011</v>
      </c>
      <c r="M19" s="64">
        <f>IFERROR(F19/H19-1,"n/a")</f>
        <v>0.21739130434782616</v>
      </c>
      <c r="N19" s="64">
        <f>IFERROR(F19/I19-1,"n/a")</f>
        <v>15</v>
      </c>
      <c r="O19" s="64">
        <f>IFERROR(F19/J19-1,"n/a")</f>
        <v>111</v>
      </c>
      <c r="P19" s="60">
        <f>IFERROR(F19/K19-1,"n/a")</f>
        <v>2.5</v>
      </c>
      <c r="Q19" s="68">
        <f>'Aug-24'!Q19+F19</f>
        <v>579</v>
      </c>
      <c r="R19" s="68">
        <f>'Aug-24'!R19+G19</f>
        <v>544</v>
      </c>
      <c r="S19" s="68">
        <f>'Aug-24'!S19+H19</f>
        <v>513</v>
      </c>
      <c r="T19" s="68">
        <f>'Aug-24'!T19+I19</f>
        <v>16</v>
      </c>
      <c r="U19" s="68">
        <f>'Aug-24'!U19+J19</f>
        <v>8</v>
      </c>
      <c r="V19" s="68">
        <f>'Aug-24'!V19+K19</f>
        <v>231</v>
      </c>
      <c r="W19" s="64">
        <f>IFERROR(Q19/R19-1,"n/a")</f>
        <v>6.4338235294117752E-2</v>
      </c>
      <c r="X19" s="64">
        <f>IFERROR(Q19/S19-1,"n/a")</f>
        <v>0.12865497076023402</v>
      </c>
      <c r="Y19" s="64">
        <f>IFERROR(Q19/T19-1,"n/a")</f>
        <v>35.1875</v>
      </c>
      <c r="Z19" s="64">
        <f>IFERROR(Q19/U19-1,"n/a")</f>
        <v>71.375</v>
      </c>
      <c r="AA19" s="60">
        <f>IFERROR(Q19/V19-1,"n/a")</f>
        <v>1.5064935064935066</v>
      </c>
      <c r="AB19" s="68">
        <v>708</v>
      </c>
      <c r="AC19" s="68">
        <v>658</v>
      </c>
      <c r="AD19" s="68">
        <v>47</v>
      </c>
      <c r="AE19" s="68">
        <v>9</v>
      </c>
      <c r="AF19" s="135">
        <v>290</v>
      </c>
      <c r="AG19" s="123"/>
      <c r="AH19" s="123"/>
    </row>
    <row r="20" spans="1:34" s="124" customFormat="1" ht="10.8">
      <c r="A20" s="123"/>
      <c r="B20" s="128"/>
      <c r="C20" s="33"/>
      <c r="D20" s="26" t="s">
        <v>11</v>
      </c>
      <c r="E20" s="32"/>
      <c r="F20" s="71">
        <v>228255</v>
      </c>
      <c r="G20" s="73">
        <v>181434</v>
      </c>
      <c r="H20" s="73">
        <v>137415</v>
      </c>
      <c r="I20" s="73">
        <v>3224</v>
      </c>
      <c r="J20" s="73">
        <v>0</v>
      </c>
      <c r="K20" s="73">
        <v>76553</v>
      </c>
      <c r="L20" s="64">
        <f>IFERROR(F20/G20-1,"n/a")</f>
        <v>0.25806078243328145</v>
      </c>
      <c r="M20" s="64">
        <f>IFERROR(F20/H20-1,"n/a")</f>
        <v>0.66106320270712815</v>
      </c>
      <c r="N20" s="64">
        <f>IFERROR(F20/I20-1,"n/a")</f>
        <v>69.798697270471465</v>
      </c>
      <c r="O20" s="64" t="str">
        <f>IFERROR(F20/J20-1,"n/a")</f>
        <v>n/a</v>
      </c>
      <c r="P20" s="60">
        <f>IFERROR(F20/K20-1,"n/a")</f>
        <v>1.9816597651300407</v>
      </c>
      <c r="Q20" s="68">
        <f>'Aug-24'!Q20+F20</f>
        <v>1236944.3999999999</v>
      </c>
      <c r="R20" s="68">
        <f>'Aug-24'!R20+G20</f>
        <v>1013425</v>
      </c>
      <c r="S20" s="68">
        <f>'Aug-24'!S20+H20</f>
        <v>704058</v>
      </c>
      <c r="T20" s="68">
        <f>'Aug-24'!T20+I20</f>
        <v>4542</v>
      </c>
      <c r="U20" s="68">
        <f>'Aug-24'!U20+J20</f>
        <v>10047</v>
      </c>
      <c r="V20" s="68">
        <f>'Aug-24'!V20+K20</f>
        <v>487762</v>
      </c>
      <c r="W20" s="64">
        <f>IFERROR(Q20/R20-1,"n/a")</f>
        <v>0.22055840343389987</v>
      </c>
      <c r="X20" s="64">
        <f>IFERROR(Q20/S20-1,"n/a")</f>
        <v>0.7568785526192443</v>
      </c>
      <c r="Y20" s="64">
        <f>IFERROR(Q20/T20-1,"n/a")</f>
        <v>271.3347424042272</v>
      </c>
      <c r="Z20" s="64">
        <f>IFERROR(Q20/U20-1,"n/a")</f>
        <v>122.11579575992833</v>
      </c>
      <c r="AA20" s="60">
        <f>IFERROR(Q20/V20-1,"n/a")</f>
        <v>1.5359589307900161</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132</v>
      </c>
      <c r="G22" s="73">
        <v>119</v>
      </c>
      <c r="H22" s="73">
        <v>85</v>
      </c>
      <c r="I22" s="73">
        <v>46</v>
      </c>
      <c r="J22" s="73">
        <v>0</v>
      </c>
      <c r="K22" s="73">
        <v>86</v>
      </c>
      <c r="L22" s="64">
        <f>IFERROR(F22/G22-1,"n/a")</f>
        <v>0.10924369747899165</v>
      </c>
      <c r="M22" s="64">
        <f>IFERROR(F22/H22-1,"n/a")</f>
        <v>0.55294117647058827</v>
      </c>
      <c r="N22" s="64">
        <f>IFERROR(F22/I22-1,"n/a")</f>
        <v>1.8695652173913042</v>
      </c>
      <c r="O22" s="64" t="str">
        <f>IFERROR(F22/J22-1,"n/a")</f>
        <v>n/a</v>
      </c>
      <c r="P22" s="60">
        <f>IFERROR(F22/K22-1,"n/a")</f>
        <v>0.53488372093023262</v>
      </c>
      <c r="Q22" s="68">
        <f>'Aug-24'!Q22+F22</f>
        <v>998</v>
      </c>
      <c r="R22" s="68">
        <f>'Aug-24'!R22+G22</f>
        <v>976</v>
      </c>
      <c r="S22" s="68">
        <f>'Aug-24'!S22+H22</f>
        <v>548</v>
      </c>
      <c r="T22" s="68">
        <f>'Aug-24'!T22+I22</f>
        <v>84</v>
      </c>
      <c r="U22" s="68">
        <f>'Aug-24'!U22+J22</f>
        <v>43</v>
      </c>
      <c r="V22" s="68">
        <f>'Aug-24'!V22+K22</f>
        <v>585</v>
      </c>
      <c r="W22" s="64">
        <f>IFERROR(Q22/R22-1,"n/a")</f>
        <v>2.2540983606557319E-2</v>
      </c>
      <c r="X22" s="64">
        <f>IFERROR(Q22/S22-1,"n/a")</f>
        <v>0.82116788321167888</v>
      </c>
      <c r="Y22" s="64">
        <f>IFERROR(Q22/T22-1,"n/a")</f>
        <v>10.880952380952381</v>
      </c>
      <c r="Z22" s="64">
        <f>IFERROR(Q22/U22-1,"n/a")</f>
        <v>22.209302325581394</v>
      </c>
      <c r="AA22" s="60">
        <f>IFERROR(Q22/V22-1,"n/a")</f>
        <v>0.70598290598290592</v>
      </c>
      <c r="AB22" s="68">
        <v>1500</v>
      </c>
      <c r="AC22" s="68">
        <v>895</v>
      </c>
      <c r="AD22" s="68">
        <v>283</v>
      </c>
      <c r="AE22" s="68">
        <v>43</v>
      </c>
      <c r="AF22" s="135">
        <v>827</v>
      </c>
      <c r="AG22" s="123"/>
      <c r="AH22" s="123"/>
    </row>
    <row r="23" spans="1:34" s="124" customFormat="1" ht="10.8">
      <c r="A23" s="123"/>
      <c r="B23" s="128"/>
      <c r="C23" s="33"/>
      <c r="D23" s="26" t="s">
        <v>11</v>
      </c>
      <c r="E23" s="32"/>
      <c r="F23" s="71">
        <v>442038</v>
      </c>
      <c r="G23" s="73">
        <v>374705</v>
      </c>
      <c r="H23" s="73">
        <v>267710</v>
      </c>
      <c r="I23" s="73">
        <v>89719</v>
      </c>
      <c r="J23" s="73">
        <v>0</v>
      </c>
      <c r="K23" s="73">
        <v>304036</v>
      </c>
      <c r="L23" s="64">
        <f>IFERROR(F23/G23-1,"n/a")</f>
        <v>0.17969602754166614</v>
      </c>
      <c r="M23" s="64">
        <f>IFERROR(F23/H23-1,"n/a")</f>
        <v>0.65118224944903069</v>
      </c>
      <c r="N23" s="64">
        <f>IFERROR(F23/I23-1,"n/a")</f>
        <v>3.9269162607697368</v>
      </c>
      <c r="O23" s="64" t="str">
        <f>IFERROR(F23/J23-1,"n/a")</f>
        <v>n/a</v>
      </c>
      <c r="P23" s="60">
        <f>IFERROR(F23/K23-1,"n/a")</f>
        <v>0.45390019602941756</v>
      </c>
      <c r="Q23" s="68">
        <f>'Aug-24'!Q23+F23</f>
        <v>3403712</v>
      </c>
      <c r="R23" s="68">
        <f>'Aug-24'!R23+G23</f>
        <v>3053822</v>
      </c>
      <c r="S23" s="68">
        <f>'Aug-24'!S23+H23</f>
        <v>1332424</v>
      </c>
      <c r="T23" s="68">
        <f>'Aug-24'!T23+I23</f>
        <v>167883</v>
      </c>
      <c r="U23" s="68">
        <f>'Aug-24'!U23+J23</f>
        <v>140552</v>
      </c>
      <c r="V23" s="68">
        <f>'Aug-24'!V23+K23</f>
        <v>1897444</v>
      </c>
      <c r="W23" s="64">
        <f>IFERROR(Q23/R23-1,"n/a")</f>
        <v>0.11457445784331899</v>
      </c>
      <c r="X23" s="64">
        <f>IFERROR(Q23/S23-1,"n/a")</f>
        <v>1.5545261868594382</v>
      </c>
      <c r="Y23" s="64">
        <f>IFERROR(Q23/T23-1,"n/a")</f>
        <v>19.274310084999673</v>
      </c>
      <c r="Z23" s="64">
        <f>IFERROR(Q23/U23-1,"n/a")</f>
        <v>23.216745403836303</v>
      </c>
      <c r="AA23" s="60">
        <f>IFERROR(Q23/V23-1,"n/a")</f>
        <v>0.79384055603222015</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2</v>
      </c>
      <c r="G25" s="73">
        <v>4</v>
      </c>
      <c r="H25" s="73">
        <v>1</v>
      </c>
      <c r="I25" s="73">
        <v>0</v>
      </c>
      <c r="J25" s="73">
        <v>0</v>
      </c>
      <c r="K25" s="73">
        <v>1</v>
      </c>
      <c r="L25" s="64">
        <f>IFERROR(F25/G25-1,"n/a")</f>
        <v>-0.5</v>
      </c>
      <c r="M25" s="64">
        <f>IFERROR(F25/H25-1,"n/a")</f>
        <v>1</v>
      </c>
      <c r="N25" s="64" t="str">
        <f>IFERROR(F25/I25-1,"n/a")</f>
        <v>n/a</v>
      </c>
      <c r="O25" s="64" t="str">
        <f>IFERROR(F25/J25-1,"n/a")</f>
        <v>n/a</v>
      </c>
      <c r="P25" s="60">
        <f>IFERROR(F25/K25-1,"n/a")</f>
        <v>1</v>
      </c>
      <c r="Q25" s="68">
        <f>'Aug-24'!Q25+F25</f>
        <v>12</v>
      </c>
      <c r="R25" s="68">
        <f>'Aug-24'!R25+G25</f>
        <v>19</v>
      </c>
      <c r="S25" s="68">
        <f>'Aug-24'!S25+H25</f>
        <v>8</v>
      </c>
      <c r="T25" s="68">
        <f>'Aug-24'!T25+I25</f>
        <v>0</v>
      </c>
      <c r="U25" s="68">
        <f>'Aug-24'!U25+J25</f>
        <v>0</v>
      </c>
      <c r="V25" s="68">
        <f>'Aug-24'!V25+K25</f>
        <v>13</v>
      </c>
      <c r="W25" s="64">
        <f>IFERROR(Q25/R25-1,"n/a")</f>
        <v>-0.36842105263157898</v>
      </c>
      <c r="X25" s="64">
        <f>IFERROR(Q25/S25-1,"n/a")</f>
        <v>0.5</v>
      </c>
      <c r="Y25" s="64" t="str">
        <f>IFERROR(Q25/T25-1,"n/a")</f>
        <v>n/a</v>
      </c>
      <c r="Z25" s="64" t="str">
        <f>IFERROR(Q25/U25-1,"n/a")</f>
        <v>n/a</v>
      </c>
      <c r="AA25" s="60">
        <f>IFERROR(Q25/V25-1,"n/a")</f>
        <v>-7.6923076923076872E-2</v>
      </c>
      <c r="AB25" s="68">
        <v>21</v>
      </c>
      <c r="AC25" s="68">
        <v>9</v>
      </c>
      <c r="AD25" s="68">
        <v>0</v>
      </c>
      <c r="AE25" s="68">
        <v>0</v>
      </c>
      <c r="AF25" s="135">
        <v>16</v>
      </c>
      <c r="AG25" s="123"/>
      <c r="AH25" s="123"/>
    </row>
    <row r="26" spans="1:34" s="124" customFormat="1" ht="10.8">
      <c r="A26" s="123"/>
      <c r="B26" s="128"/>
      <c r="C26" s="33"/>
      <c r="D26" s="26" t="s">
        <v>11</v>
      </c>
      <c r="E26" s="32"/>
      <c r="F26" s="71">
        <v>5957</v>
      </c>
      <c r="G26" s="73">
        <v>7920</v>
      </c>
      <c r="H26" s="73">
        <v>2266</v>
      </c>
      <c r="I26" s="73">
        <v>0</v>
      </c>
      <c r="J26" s="73">
        <v>0</v>
      </c>
      <c r="K26" s="73">
        <v>1243</v>
      </c>
      <c r="L26" s="64">
        <f>IFERROR(F26/G26-1,"n/a")</f>
        <v>-0.24785353535353538</v>
      </c>
      <c r="M26" s="64">
        <f>IFERROR(F26/H26-1,"n/a")</f>
        <v>1.6288614298323036</v>
      </c>
      <c r="N26" s="64" t="str">
        <f>IFERROR(F26/I26-1,"n/a")</f>
        <v>n/a</v>
      </c>
      <c r="O26" s="64" t="str">
        <f>IFERROR(F26/J26-1,"n/a")</f>
        <v>n/a</v>
      </c>
      <c r="P26" s="60">
        <f>IFERROR(F26/K26-1,"n/a")</f>
        <v>3.7924376508447306</v>
      </c>
      <c r="Q26" s="68">
        <f>'Aug-24'!Q26+F26</f>
        <v>44298</v>
      </c>
      <c r="R26" s="68">
        <f>'Aug-24'!R26+G26</f>
        <v>34314</v>
      </c>
      <c r="S26" s="68">
        <f>'Aug-24'!S26+H26</f>
        <v>13279</v>
      </c>
      <c r="T26" s="68">
        <f>'Aug-24'!T26+I26</f>
        <v>0</v>
      </c>
      <c r="U26" s="68">
        <f>'Aug-24'!U26+J26</f>
        <v>0</v>
      </c>
      <c r="V26" s="68">
        <f>'Aug-24'!V26+K26</f>
        <v>16291</v>
      </c>
      <c r="W26" s="64">
        <f>IFERROR(Q26/R26-1,"n/a")</f>
        <v>0.29095995803462138</v>
      </c>
      <c r="X26" s="64">
        <f>IFERROR(Q26/S26-1,"n/a")</f>
        <v>2.3359439716846149</v>
      </c>
      <c r="Y26" s="64" t="str">
        <f>IFERROR(Q26/T26-1,"n/a")</f>
        <v>n/a</v>
      </c>
      <c r="Z26" s="64" t="str">
        <f>IFERROR(Q26/U26-1,"n/a")</f>
        <v>n/a</v>
      </c>
      <c r="AA26" s="60">
        <f>IFERROR(Q26/V26-1,"n/a")</f>
        <v>1.7191700939168868</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489</v>
      </c>
      <c r="G27" s="75">
        <f t="shared" si="0"/>
        <v>389</v>
      </c>
      <c r="H27" s="75">
        <f t="shared" si="0"/>
        <v>334</v>
      </c>
      <c r="I27" s="75">
        <f t="shared" si="0"/>
        <v>147</v>
      </c>
      <c r="J27" s="75">
        <f t="shared" si="0"/>
        <v>10</v>
      </c>
      <c r="K27" s="75">
        <f t="shared" si="0"/>
        <v>268</v>
      </c>
      <c r="L27" s="66">
        <f>IFERROR(F27/G27-1,"n/a")</f>
        <v>0.25706940874035999</v>
      </c>
      <c r="M27" s="66">
        <f>IFERROR(F27/H27-1,"n/a")</f>
        <v>0.46407185628742509</v>
      </c>
      <c r="N27" s="66">
        <f>IFERROR(F27/I27-1,"n/a")</f>
        <v>2.3265306122448979</v>
      </c>
      <c r="O27" s="66">
        <f>IFERROR(F27/J27-1,"n/a")</f>
        <v>47.9</v>
      </c>
      <c r="P27" s="62">
        <f>IFERROR(F27/K27-1,"n/a")</f>
        <v>0.82462686567164178</v>
      </c>
      <c r="Q27" s="75">
        <f t="shared" ref="Q27:V28" si="1">Q13+Q16+Q19+Q22+Q25</f>
        <v>3842</v>
      </c>
      <c r="R27" s="75">
        <f t="shared" si="1"/>
        <v>3120</v>
      </c>
      <c r="S27" s="75">
        <f t="shared" si="1"/>
        <v>2593</v>
      </c>
      <c r="T27" s="75">
        <f t="shared" si="1"/>
        <v>375</v>
      </c>
      <c r="U27" s="75">
        <f t="shared" si="1"/>
        <v>623</v>
      </c>
      <c r="V27" s="75">
        <f t="shared" si="1"/>
        <v>2334</v>
      </c>
      <c r="W27" s="66">
        <f>IFERROR(Q27/R27-1,"n/a")</f>
        <v>0.23141025641025648</v>
      </c>
      <c r="X27" s="66">
        <f>IFERROR(Q27/S27-1,"n/a")</f>
        <v>0.48168145005784813</v>
      </c>
      <c r="Y27" s="66">
        <f>IFERROR(Q27/T27-1,"n/a")</f>
        <v>9.245333333333333</v>
      </c>
      <c r="Z27" s="66">
        <f>IFERROR(Q27/U27-1,"n/a")</f>
        <v>5.1669341894060992</v>
      </c>
      <c r="AA27" s="62">
        <f>IFERROR(Q27/V27-1,"n/a")</f>
        <v>0.64610111396743797</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1455220</v>
      </c>
      <c r="G28" s="76">
        <f t="shared" si="0"/>
        <v>1100804</v>
      </c>
      <c r="H28" s="76">
        <f t="shared" si="0"/>
        <v>838052</v>
      </c>
      <c r="I28" s="76">
        <f t="shared" si="0"/>
        <v>240604</v>
      </c>
      <c r="J28" s="76">
        <f t="shared" si="0"/>
        <v>6072</v>
      </c>
      <c r="K28" s="76">
        <f t="shared" si="0"/>
        <v>785421</v>
      </c>
      <c r="L28" s="67">
        <f>IFERROR(F28/G28-1,"n/a")</f>
        <v>0.32196103938575815</v>
      </c>
      <c r="M28" s="67">
        <f>IFERROR(F28/H28-1,"n/a")</f>
        <v>0.7364316295408877</v>
      </c>
      <c r="N28" s="67">
        <f>IFERROR(F28/I28-1,"n/a")</f>
        <v>5.0481953749729849</v>
      </c>
      <c r="O28" s="67">
        <f>IFERROR(F28/J28-1,"n/a")</f>
        <v>238.66073781291172</v>
      </c>
      <c r="P28" s="63">
        <f>IFERROR(F28/K28-1,"n/a")</f>
        <v>0.85278977771157116</v>
      </c>
      <c r="Q28" s="76">
        <f t="shared" si="1"/>
        <v>11998873.4</v>
      </c>
      <c r="R28" s="76">
        <f t="shared" si="1"/>
        <v>9221852</v>
      </c>
      <c r="S28" s="76">
        <f t="shared" si="1"/>
        <v>5217004</v>
      </c>
      <c r="T28" s="76">
        <f t="shared" si="1"/>
        <v>568611</v>
      </c>
      <c r="U28" s="76">
        <f t="shared" si="1"/>
        <v>1293209</v>
      </c>
      <c r="V28" s="76">
        <f t="shared" si="1"/>
        <v>6826805</v>
      </c>
      <c r="W28" s="67">
        <f>IFERROR(Q28/R28-1,"n/a")</f>
        <v>0.30113489134286686</v>
      </c>
      <c r="X28" s="67">
        <f>IFERROR(Q28/S28-1,"n/a")</f>
        <v>1.2999548016447755</v>
      </c>
      <c r="Y28" s="67">
        <f>IFERROR(Q28/T28-1,"n/a")</f>
        <v>20.102077518725455</v>
      </c>
      <c r="Z28" s="67">
        <f>IFERROR(Q28/U28-1,"n/a")</f>
        <v>8.2783714001371784</v>
      </c>
      <c r="AA28" s="63">
        <f>IFERROR(Q28/V28-1,"n/a")</f>
        <v>0.75761185503321116</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September</v>
      </c>
      <c r="G33" s="159"/>
      <c r="H33" s="159"/>
      <c r="I33" s="159"/>
      <c r="J33" s="159"/>
      <c r="K33" s="159"/>
      <c r="L33" s="159"/>
      <c r="M33" s="159"/>
      <c r="N33" s="159"/>
      <c r="O33" s="159"/>
      <c r="P33" s="160"/>
      <c r="Q33" s="162" t="s">
        <v>137</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F38" si="3">F13</f>
        <v>138</v>
      </c>
      <c r="G37" s="74">
        <f t="shared" ref="G37:K38" si="4">+G13</f>
        <v>98</v>
      </c>
      <c r="H37" s="74">
        <f t="shared" si="4"/>
        <v>82</v>
      </c>
      <c r="I37" s="74">
        <f t="shared" si="4"/>
        <v>60</v>
      </c>
      <c r="J37" s="74">
        <f t="shared" si="4"/>
        <v>0</v>
      </c>
      <c r="K37" s="74">
        <f t="shared" si="4"/>
        <v>79</v>
      </c>
      <c r="L37" s="64">
        <f>IFERROR(F37/G37-1,"n/a")</f>
        <v>0.40816326530612246</v>
      </c>
      <c r="M37" s="64">
        <f>IFERROR(F37/H37-1,"n/a")</f>
        <v>0.68292682926829262</v>
      </c>
      <c r="N37" s="64">
        <f>IFERROR(F37/I37-1,"n/a")</f>
        <v>1.2999999999999998</v>
      </c>
      <c r="O37" s="64" t="str">
        <f>IFERROR(F37/J37-1,"n/a")</f>
        <v>n/a</v>
      </c>
      <c r="P37" s="60">
        <f>IFERROR(F37/K37-1,"n/a")</f>
        <v>0.74683544303797467</v>
      </c>
      <c r="Q37" s="74">
        <f>'Aug-24'!Q37+F37</f>
        <v>952</v>
      </c>
      <c r="R37" s="74">
        <f>'Aug-24'!R37+G37</f>
        <v>625</v>
      </c>
      <c r="S37" s="74">
        <f>'Aug-24'!S37+H37</f>
        <v>543</v>
      </c>
      <c r="T37" s="74">
        <f>'Aug-24'!T37+I37</f>
        <v>139</v>
      </c>
      <c r="U37" s="74">
        <f>'Aug-24'!U37+J37</f>
        <v>42</v>
      </c>
      <c r="V37" s="74">
        <f>'Aug-24'!V37+K37</f>
        <v>586</v>
      </c>
      <c r="W37" s="120">
        <f>IFERROR(Q37/R37-1,"n/a")</f>
        <v>0.52320000000000011</v>
      </c>
      <c r="X37" s="120">
        <f>IFERROR(R37/S37-1,"n/a")</f>
        <v>0.15101289134438312</v>
      </c>
      <c r="Y37" s="120">
        <f>IFERROR(R37/T37-1,"n/a")</f>
        <v>3.4964028776978413</v>
      </c>
      <c r="Z37" s="120">
        <f>IFERROR(R37/U37-1,"n/a")</f>
        <v>13.880952380952381</v>
      </c>
      <c r="AA37" s="121">
        <f>IFERROR(R37/V37-1,"n/a")</f>
        <v>6.6552901023890776E-2</v>
      </c>
      <c r="AB37" s="148"/>
      <c r="AC37" s="89">
        <v>1486</v>
      </c>
      <c r="AD37" s="89">
        <v>1052</v>
      </c>
      <c r="AE37" s="70">
        <v>551</v>
      </c>
      <c r="AF37" s="78">
        <v>1584</v>
      </c>
      <c r="AH37" s="123"/>
    </row>
    <row r="38" spans="1:34" s="124" customFormat="1" ht="10.199999999999999">
      <c r="A38" s="123"/>
      <c r="B38" s="123"/>
      <c r="C38" s="33"/>
      <c r="D38" s="26" t="s">
        <v>11</v>
      </c>
      <c r="E38" s="32"/>
      <c r="F38" s="74">
        <f t="shared" si="3"/>
        <v>494236</v>
      </c>
      <c r="G38" s="74">
        <f t="shared" si="4"/>
        <v>313650</v>
      </c>
      <c r="H38" s="74">
        <f t="shared" si="4"/>
        <v>280580</v>
      </c>
      <c r="I38" s="74">
        <f t="shared" si="4"/>
        <v>83395</v>
      </c>
      <c r="J38" s="74">
        <f t="shared" si="4"/>
        <v>0</v>
      </c>
      <c r="K38" s="74">
        <f t="shared" si="4"/>
        <v>234453</v>
      </c>
      <c r="L38" s="64">
        <f>IFERROR(F38/G38-1,"n/a")</f>
        <v>0.57575641638769337</v>
      </c>
      <c r="M38" s="64">
        <f>IFERROR(F38/H38-1,"n/a")</f>
        <v>0.76147979185971915</v>
      </c>
      <c r="N38" s="64">
        <f>IFERROR(F38/I38-1,"n/a")</f>
        <v>4.9264464296420645</v>
      </c>
      <c r="O38" s="64" t="str">
        <f>IFERROR(F38/J38-1,"n/a")</f>
        <v>n/a</v>
      </c>
      <c r="P38" s="60">
        <f>IFERROR(F38/K38-1,"n/a")</f>
        <v>1.1080387113835184</v>
      </c>
      <c r="Q38" s="74">
        <f>'Aug-24'!Q38+F38</f>
        <v>3498440</v>
      </c>
      <c r="R38" s="74">
        <f>'Aug-24'!R38+G38</f>
        <v>2248360</v>
      </c>
      <c r="S38" s="74">
        <f>'Aug-24'!S38+H38</f>
        <v>1635653</v>
      </c>
      <c r="T38" s="74">
        <f>'Aug-24'!T38+I38</f>
        <v>180900</v>
      </c>
      <c r="U38" s="74">
        <f>'Aug-24'!U38+J38</f>
        <v>0</v>
      </c>
      <c r="V38" s="74">
        <f>'Aug-24'!V38+K38</f>
        <v>1892314</v>
      </c>
      <c r="W38" s="120">
        <f>IFERROR(Q38/R38-1,"n/a")</f>
        <v>0.55599637068796803</v>
      </c>
      <c r="X38" s="120">
        <f>IFERROR(R38/S38-1,"n/a")</f>
        <v>0.37459473372408447</v>
      </c>
      <c r="Y38" s="120">
        <f>IFERROR(R38/T38-1,"n/a")</f>
        <v>11.428745163073522</v>
      </c>
      <c r="Z38" s="120" t="str">
        <f>IFERROR(R38/U38-1,"n/a")</f>
        <v>n/a</v>
      </c>
      <c r="AA38" s="121">
        <f>IFERROR(R38/V38-1,"n/a")</f>
        <v>0.18815376306469211</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F41" si="5">F16</f>
        <v>105</v>
      </c>
      <c r="G40" s="74">
        <f t="shared" ref="G40:K41" si="6">+G16</f>
        <v>68</v>
      </c>
      <c r="H40" s="74">
        <f t="shared" si="6"/>
        <v>74</v>
      </c>
      <c r="I40" s="74">
        <f t="shared" si="6"/>
        <v>34</v>
      </c>
      <c r="J40" s="74">
        <f t="shared" si="6"/>
        <v>9</v>
      </c>
      <c r="K40" s="74">
        <f t="shared" si="6"/>
        <v>70</v>
      </c>
      <c r="L40" s="64">
        <f>IFERROR(F40/G40-1,"n/a")</f>
        <v>0.54411764705882359</v>
      </c>
      <c r="M40" s="64">
        <f>IFERROR(F40/H40-1,"n/a")</f>
        <v>0.41891891891891886</v>
      </c>
      <c r="N40" s="64">
        <f>IFERROR(F40/I40-1,"n/a")</f>
        <v>2.0882352941176472</v>
      </c>
      <c r="O40" s="64">
        <f>IFERROR(F40/J40-1,"n/a")</f>
        <v>10.666666666666666</v>
      </c>
      <c r="P40" s="60">
        <f>IFERROR(F40/K40-1,"n/a")</f>
        <v>0.5</v>
      </c>
      <c r="Q40" s="74">
        <f>'Aug-24'!Q40+F40</f>
        <v>562</v>
      </c>
      <c r="R40" s="74">
        <f>'Aug-24'!R40+G40</f>
        <v>399</v>
      </c>
      <c r="S40" s="74">
        <f>'Aug-24'!S40+H40</f>
        <v>415</v>
      </c>
      <c r="T40" s="74">
        <f>'Aug-24'!T40+I40</f>
        <v>124</v>
      </c>
      <c r="U40" s="74">
        <f>'Aug-24'!U40+J40</f>
        <v>11</v>
      </c>
      <c r="V40" s="74">
        <f>'Aug-24'!V40+K40</f>
        <v>380</v>
      </c>
      <c r="W40" s="120">
        <f>IFERROR(Q40/R40-1,"n/a")</f>
        <v>0.4085213032581454</v>
      </c>
      <c r="X40" s="120">
        <f>IFERROR(R40/S40-1,"n/a")</f>
        <v>-3.8554216867469848E-2</v>
      </c>
      <c r="Y40" s="120">
        <f>IFERROR(R40/T40-1,"n/a")</f>
        <v>2.217741935483871</v>
      </c>
      <c r="Z40" s="120">
        <f>IFERROR(R40/U40-1,"n/a")</f>
        <v>35.272727272727273</v>
      </c>
      <c r="AA40" s="121">
        <f>IFERROR(R40/V40-1,"n/a")</f>
        <v>5.0000000000000044E-2</v>
      </c>
      <c r="AB40" s="148"/>
      <c r="AC40" s="89">
        <v>563</v>
      </c>
      <c r="AD40" s="89">
        <v>226</v>
      </c>
      <c r="AE40" s="70">
        <v>66</v>
      </c>
      <c r="AF40" s="78">
        <v>573</v>
      </c>
      <c r="AH40" s="123"/>
    </row>
    <row r="41" spans="1:34" s="124" customFormat="1" ht="10.199999999999999">
      <c r="A41" s="123"/>
      <c r="B41" s="123"/>
      <c r="C41" s="33"/>
      <c r="D41" s="26" t="s">
        <v>11</v>
      </c>
      <c r="E41" s="32"/>
      <c r="F41" s="74">
        <f t="shared" si="5"/>
        <v>284734</v>
      </c>
      <c r="G41" s="74">
        <f t="shared" si="6"/>
        <v>223095</v>
      </c>
      <c r="H41" s="74">
        <f t="shared" si="6"/>
        <v>150081</v>
      </c>
      <c r="I41" s="74">
        <f t="shared" si="6"/>
        <v>64266</v>
      </c>
      <c r="J41" s="74">
        <f t="shared" si="6"/>
        <v>6072</v>
      </c>
      <c r="K41" s="74">
        <f t="shared" si="6"/>
        <v>169136</v>
      </c>
      <c r="L41" s="64">
        <f>IFERROR(F41/G41-1,"n/a")</f>
        <v>0.27629036957350017</v>
      </c>
      <c r="M41" s="64">
        <f>IFERROR(F41/H41-1,"n/a")</f>
        <v>0.89720217749082165</v>
      </c>
      <c r="N41" s="64">
        <f>IFERROR(F41/I41-1,"n/a")</f>
        <v>3.4305542588616067</v>
      </c>
      <c r="O41" s="64">
        <f>IFERROR(F41/J41-1,"n/a")</f>
        <v>45.892951251646906</v>
      </c>
      <c r="P41" s="60">
        <f>IFERROR(F41/K41-1,"n/a")</f>
        <v>0.68346182953362966</v>
      </c>
      <c r="Q41" s="74">
        <f>'Aug-24'!Q41+F41</f>
        <v>1531081</v>
      </c>
      <c r="R41" s="74">
        <f>'Aug-24'!R41+G41</f>
        <v>1250692</v>
      </c>
      <c r="S41" s="74">
        <f>'Aug-24'!S41+H41</f>
        <v>735424</v>
      </c>
      <c r="T41" s="74">
        <f>'Aug-24'!T41+I41</f>
        <v>205183</v>
      </c>
      <c r="U41" s="74">
        <f>'Aug-24'!U41+J41</f>
        <v>8613</v>
      </c>
      <c r="V41" s="74">
        <f>'Aug-24'!V41+K41</f>
        <v>1001516</v>
      </c>
      <c r="W41" s="120">
        <f>IFERROR(Q41/R41-1,"n/a")</f>
        <v>0.22418709002696113</v>
      </c>
      <c r="X41" s="120">
        <f>IFERROR(R41/S41-1,"n/a")</f>
        <v>0.70064071882342693</v>
      </c>
      <c r="Y41" s="120">
        <f>IFERROR(R41/T41-1,"n/a")</f>
        <v>5.0954952408337926</v>
      </c>
      <c r="Z41" s="120">
        <f>IFERROR(R41/U41-1,"n/a")</f>
        <v>144.20979914083361</v>
      </c>
      <c r="AA41" s="121">
        <f>IFERROR(R41/V41-1,"n/a")</f>
        <v>0.24879882098738304</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F44" si="7">F19</f>
        <v>112</v>
      </c>
      <c r="G43" s="74">
        <f t="shared" ref="G43:K44" si="8">+G19</f>
        <v>100</v>
      </c>
      <c r="H43" s="74">
        <f t="shared" si="8"/>
        <v>92</v>
      </c>
      <c r="I43" s="74">
        <f t="shared" si="8"/>
        <v>7</v>
      </c>
      <c r="J43" s="74">
        <f t="shared" si="8"/>
        <v>1</v>
      </c>
      <c r="K43" s="74">
        <f t="shared" si="8"/>
        <v>32</v>
      </c>
      <c r="L43" s="64">
        <f>IFERROR(F43/G43-1,"n/a")</f>
        <v>0.12000000000000011</v>
      </c>
      <c r="M43" s="64">
        <f>IFERROR(F43/H43-1,"n/a")</f>
        <v>0.21739130434782616</v>
      </c>
      <c r="N43" s="64">
        <f>IFERROR(F43/I43-1,"n/a")</f>
        <v>15</v>
      </c>
      <c r="O43" s="64">
        <f>IFERROR(F43/J43-1,"n/a")</f>
        <v>111</v>
      </c>
      <c r="P43" s="60">
        <f>IFERROR(F43/K43-1,"n/a")</f>
        <v>2.5</v>
      </c>
      <c r="Q43" s="74">
        <f>'Aug-24'!Q43+F43</f>
        <v>552</v>
      </c>
      <c r="R43" s="74">
        <f>'Aug-24'!R43+G43</f>
        <v>521</v>
      </c>
      <c r="S43" s="74">
        <f>'Aug-24'!S43+H43</f>
        <v>501</v>
      </c>
      <c r="T43" s="74">
        <f>'Aug-24'!T43+I43</f>
        <v>16</v>
      </c>
      <c r="U43" s="74">
        <f>'Aug-24'!U43+J43</f>
        <v>5</v>
      </c>
      <c r="V43" s="74">
        <f>'Aug-24'!V43+K43</f>
        <v>225</v>
      </c>
      <c r="W43" s="120">
        <f>IFERROR(Q43/R43-1,"n/a")</f>
        <v>5.950095969289837E-2</v>
      </c>
      <c r="X43" s="120">
        <f>IFERROR(R43/S43-1,"n/a")</f>
        <v>3.9920159680638667E-2</v>
      </c>
      <c r="Y43" s="120">
        <f>IFERROR(R43/T43-1,"n/a")</f>
        <v>31.5625</v>
      </c>
      <c r="Z43" s="120">
        <f>IFERROR(R43/U43-1,"n/a")</f>
        <v>103.2</v>
      </c>
      <c r="AA43" s="121">
        <f>IFERROR(R43/V43-1,"n/a")</f>
        <v>1.3155555555555556</v>
      </c>
      <c r="AB43" s="148"/>
      <c r="AC43" s="89">
        <v>669</v>
      </c>
      <c r="AD43" s="89">
        <v>59</v>
      </c>
      <c r="AE43" s="70">
        <v>9</v>
      </c>
      <c r="AF43" s="78">
        <v>287</v>
      </c>
      <c r="AH43" s="123"/>
    </row>
    <row r="44" spans="1:34" s="124" customFormat="1" ht="10.199999999999999">
      <c r="A44" s="123"/>
      <c r="B44" s="123"/>
      <c r="C44" s="33"/>
      <c r="D44" s="26" t="s">
        <v>11</v>
      </c>
      <c r="E44" s="32"/>
      <c r="F44" s="74">
        <f t="shared" si="7"/>
        <v>228255</v>
      </c>
      <c r="G44" s="74">
        <f t="shared" si="8"/>
        <v>181434</v>
      </c>
      <c r="H44" s="74">
        <f t="shared" si="8"/>
        <v>137415</v>
      </c>
      <c r="I44" s="74">
        <f t="shared" si="8"/>
        <v>3224</v>
      </c>
      <c r="J44" s="74">
        <f t="shared" si="8"/>
        <v>0</v>
      </c>
      <c r="K44" s="74">
        <f t="shared" si="8"/>
        <v>76553</v>
      </c>
      <c r="L44" s="64">
        <f>IFERROR(F44/G44-1,"n/a")</f>
        <v>0.25806078243328145</v>
      </c>
      <c r="M44" s="64">
        <f>IFERROR(F44/H44-1,"n/a")</f>
        <v>0.66106320270712815</v>
      </c>
      <c r="N44" s="64">
        <f>IFERROR(F44/I44-1,"n/a")</f>
        <v>69.798697270471465</v>
      </c>
      <c r="O44" s="64" t="str">
        <f>IFERROR(F44/J44-1,"n/a")</f>
        <v>n/a</v>
      </c>
      <c r="P44" s="60">
        <f>IFERROR(F44/K44-1,"n/a")</f>
        <v>1.9816597651300407</v>
      </c>
      <c r="Q44" s="74">
        <f>'Aug-24'!Q44+F44</f>
        <v>1197203.3999999999</v>
      </c>
      <c r="R44" s="74">
        <f>'Aug-24'!R44+G44</f>
        <v>992579</v>
      </c>
      <c r="S44" s="74">
        <f>'Aug-24'!S44+H44</f>
        <v>700973</v>
      </c>
      <c r="T44" s="74">
        <f>'Aug-24'!T44+I44</f>
        <v>4542</v>
      </c>
      <c r="U44" s="74">
        <f>'Aug-24'!U44+J44</f>
        <v>8294</v>
      </c>
      <c r="V44" s="74">
        <f>'Aug-24'!V44+K44</f>
        <v>481278</v>
      </c>
      <c r="W44" s="120">
        <f>IFERROR(Q44/R44-1,"n/a")</f>
        <v>0.20615427084393279</v>
      </c>
      <c r="X44" s="120">
        <f>IFERROR(R44/S44-1,"n/a")</f>
        <v>0.41600175755699587</v>
      </c>
      <c r="Y44" s="120">
        <f>IFERROR(R44/T44-1,"n/a")</f>
        <v>217.53346543372965</v>
      </c>
      <c r="Z44" s="120">
        <f>IFERROR(R44/U44-1,"n/a")</f>
        <v>118.67434289848083</v>
      </c>
      <c r="AA44" s="121">
        <f>IFERROR(R44/V44-1,"n/a")</f>
        <v>1.062381825057451</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F47" si="9">F22</f>
        <v>132</v>
      </c>
      <c r="G46" s="74">
        <f t="shared" ref="G46:K47" si="10">+G22</f>
        <v>119</v>
      </c>
      <c r="H46" s="74">
        <f t="shared" si="10"/>
        <v>85</v>
      </c>
      <c r="I46" s="74">
        <f t="shared" si="10"/>
        <v>46</v>
      </c>
      <c r="J46" s="74">
        <f t="shared" si="10"/>
        <v>0</v>
      </c>
      <c r="K46" s="74">
        <f t="shared" si="10"/>
        <v>86</v>
      </c>
      <c r="L46" s="64">
        <f>IFERROR(F46/G46-1,"n/a")</f>
        <v>0.10924369747899165</v>
      </c>
      <c r="M46" s="64">
        <f>IFERROR(F46/H46-1,"n/a")</f>
        <v>0.55294117647058827</v>
      </c>
      <c r="N46" s="64">
        <f>IFERROR(F46/I46-1,"n/a")</f>
        <v>1.8695652173913042</v>
      </c>
      <c r="O46" s="64" t="str">
        <f>IFERROR(F46/J46-1,"n/a")</f>
        <v>n/a</v>
      </c>
      <c r="P46" s="60">
        <f>IFERROR(F46/K46-1,"n/a")</f>
        <v>0.53488372093023262</v>
      </c>
      <c r="Q46" s="74">
        <f>'Aug-24'!Q46+F46</f>
        <v>739</v>
      </c>
      <c r="R46" s="74">
        <f>'Aug-24'!R46+G46</f>
        <v>689</v>
      </c>
      <c r="S46" s="74">
        <f>'Aug-24'!S46+H46</f>
        <v>495</v>
      </c>
      <c r="T46" s="74">
        <f>'Aug-24'!T46+I46</f>
        <v>84</v>
      </c>
      <c r="U46" s="74">
        <f>'Aug-24'!U46+J46</f>
        <v>0</v>
      </c>
      <c r="V46" s="74">
        <f>'Aug-24'!V46+K46</f>
        <v>496</v>
      </c>
      <c r="W46" s="120">
        <f>IFERROR(Q46/R46-1,"n/a")</f>
        <v>7.2568940493468848E-2</v>
      </c>
      <c r="X46" s="120">
        <f>IFERROR(R46/S46-1,"n/a")</f>
        <v>0.391919191919192</v>
      </c>
      <c r="Y46" s="120">
        <f>IFERROR(R46/T46-1,"n/a")</f>
        <v>7.2023809523809526</v>
      </c>
      <c r="Z46" s="120" t="str">
        <f>IFERROR(R46/U46-1,"n/a")</f>
        <v>n/a</v>
      </c>
      <c r="AA46" s="121">
        <f>IFERROR(R46/V46-1,"n/a")</f>
        <v>0.38911290322580649</v>
      </c>
      <c r="AB46" s="148"/>
      <c r="AC46" s="89">
        <v>1129</v>
      </c>
      <c r="AD46" s="89">
        <v>336</v>
      </c>
      <c r="AE46" s="84">
        <v>43</v>
      </c>
      <c r="AF46" s="78">
        <v>781</v>
      </c>
      <c r="AH46" s="123"/>
    </row>
    <row r="47" spans="1:34" s="124" customFormat="1" ht="10.199999999999999">
      <c r="A47" s="123"/>
      <c r="B47" s="123"/>
      <c r="C47" s="33"/>
      <c r="D47" s="26" t="s">
        <v>11</v>
      </c>
      <c r="E47" s="32"/>
      <c r="F47" s="74">
        <f t="shared" si="9"/>
        <v>442038</v>
      </c>
      <c r="G47" s="74">
        <f t="shared" si="10"/>
        <v>374705</v>
      </c>
      <c r="H47" s="74">
        <f t="shared" si="10"/>
        <v>267710</v>
      </c>
      <c r="I47" s="74">
        <f t="shared" si="10"/>
        <v>89719</v>
      </c>
      <c r="J47" s="74">
        <f t="shared" si="10"/>
        <v>0</v>
      </c>
      <c r="K47" s="74">
        <f t="shared" si="10"/>
        <v>304036</v>
      </c>
      <c r="L47" s="64">
        <f>IFERROR(F47/G47-1,"n/a")</f>
        <v>0.17969602754166614</v>
      </c>
      <c r="M47" s="64">
        <f>IFERROR(F47/H47-1,"n/a")</f>
        <v>0.65118224944903069</v>
      </c>
      <c r="N47" s="64">
        <f>IFERROR(F47/I47-1,"n/a")</f>
        <v>3.9269162607697368</v>
      </c>
      <c r="O47" s="64" t="str">
        <f>IFERROR(F47/J47-1,"n/a")</f>
        <v>n/a</v>
      </c>
      <c r="P47" s="60">
        <f>IFERROR(F47/K47-1,"n/a")</f>
        <v>0.45390019602941756</v>
      </c>
      <c r="Q47" s="74">
        <f>'Aug-24'!Q47+F47</f>
        <v>2490657</v>
      </c>
      <c r="R47" s="74">
        <f>'Aug-24'!R47+G47</f>
        <v>2217548</v>
      </c>
      <c r="S47" s="74">
        <f>'Aug-24'!S47+H47</f>
        <v>1263970</v>
      </c>
      <c r="T47" s="74">
        <f>'Aug-24'!T47+I47</f>
        <v>167883</v>
      </c>
      <c r="U47" s="74">
        <f>'Aug-24'!U47+J47</f>
        <v>0</v>
      </c>
      <c r="V47" s="74">
        <f>'Aug-24'!V47+K47</f>
        <v>1645544</v>
      </c>
      <c r="W47" s="120">
        <f>IFERROR(Q47/R47-1,"n/a")</f>
        <v>0.1231581007491156</v>
      </c>
      <c r="X47" s="120">
        <f>IFERROR(R47/S47-1,"n/a")</f>
        <v>0.75443088047975815</v>
      </c>
      <c r="Y47" s="120">
        <f>IFERROR(R47/T47-1,"n/a")</f>
        <v>12.208889524252008</v>
      </c>
      <c r="Z47" s="120" t="str">
        <f>IFERROR(R47/U47-1,"n/a")</f>
        <v>n/a</v>
      </c>
      <c r="AA47" s="121">
        <f>IFERROR(R47/V47-1,"n/a")</f>
        <v>0.34760784275595191</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F50" si="11">F25</f>
        <v>2</v>
      </c>
      <c r="G49" s="74">
        <f t="shared" ref="G49:K50" si="12">+G25</f>
        <v>4</v>
      </c>
      <c r="H49" s="74">
        <f t="shared" si="12"/>
        <v>1</v>
      </c>
      <c r="I49" s="74">
        <f t="shared" si="12"/>
        <v>0</v>
      </c>
      <c r="J49" s="74">
        <f t="shared" si="12"/>
        <v>0</v>
      </c>
      <c r="K49" s="74">
        <f t="shared" si="12"/>
        <v>1</v>
      </c>
      <c r="L49" s="64">
        <f>IFERROR(F49/G49-1,"n/a")</f>
        <v>-0.5</v>
      </c>
      <c r="M49" s="64">
        <f>IFERROR(F49/H49-1,"n/a")</f>
        <v>1</v>
      </c>
      <c r="N49" s="64" t="str">
        <f>IFERROR(F49/I49-1,"n/a")</f>
        <v>n/a</v>
      </c>
      <c r="O49" s="64" t="str">
        <f>IFERROR(F49/J49-1,"n/a")</f>
        <v>n/a</v>
      </c>
      <c r="P49" s="60">
        <f>IFERROR(F49/K49-1,"n/a")</f>
        <v>1</v>
      </c>
      <c r="Q49" s="74">
        <f>'Aug-24'!Q49+F49</f>
        <v>12</v>
      </c>
      <c r="R49" s="74">
        <f>'Aug-24'!R49+G49</f>
        <v>19</v>
      </c>
      <c r="S49" s="74">
        <f>'Aug-24'!S49+H49</f>
        <v>8</v>
      </c>
      <c r="T49" s="74">
        <f>'Aug-24'!T49+I49</f>
        <v>0</v>
      </c>
      <c r="U49" s="74">
        <f>'Aug-24'!U49+J49</f>
        <v>0</v>
      </c>
      <c r="V49" s="74">
        <f>'Aug-24'!V49+K49</f>
        <v>13</v>
      </c>
      <c r="W49" s="120">
        <f t="shared" ref="W49:X52" si="13">IFERROR(Q49/R49-1,"n/a")</f>
        <v>-0.36842105263157898</v>
      </c>
      <c r="X49" s="120">
        <f t="shared" si="13"/>
        <v>1.375</v>
      </c>
      <c r="Y49" s="120" t="str">
        <f>IFERROR(R49/T49-1,"n/a")</f>
        <v>n/a</v>
      </c>
      <c r="Z49" s="120" t="str">
        <f>IFERROR(R49/U49-1,"n/a")</f>
        <v>n/a</v>
      </c>
      <c r="AA49" s="121">
        <f>IFERROR(R49/V49-1,"n/a")</f>
        <v>0.46153846153846145</v>
      </c>
      <c r="AB49" s="148"/>
      <c r="AC49" s="89">
        <v>9</v>
      </c>
      <c r="AD49" s="68">
        <v>0</v>
      </c>
      <c r="AE49" s="68">
        <v>0</v>
      </c>
      <c r="AF49" s="78">
        <v>16</v>
      </c>
      <c r="AH49" s="123"/>
    </row>
    <row r="50" spans="3:34" s="124" customFormat="1" ht="10.199999999999999">
      <c r="C50" s="33"/>
      <c r="D50" s="26" t="s">
        <v>11</v>
      </c>
      <c r="E50" s="32"/>
      <c r="F50" s="74">
        <f t="shared" si="11"/>
        <v>5957</v>
      </c>
      <c r="G50" s="74">
        <f t="shared" si="12"/>
        <v>7920</v>
      </c>
      <c r="H50" s="74">
        <f t="shared" si="12"/>
        <v>2266</v>
      </c>
      <c r="I50" s="74">
        <f t="shared" si="12"/>
        <v>0</v>
      </c>
      <c r="J50" s="74">
        <f t="shared" si="12"/>
        <v>0</v>
      </c>
      <c r="K50" s="74">
        <f t="shared" si="12"/>
        <v>1243</v>
      </c>
      <c r="L50" s="64">
        <f>IFERROR(F50/G50-1,"n/a")</f>
        <v>-0.24785353535353538</v>
      </c>
      <c r="M50" s="64">
        <f>IFERROR(F50/H50-1,"n/a")</f>
        <v>1.6288614298323036</v>
      </c>
      <c r="N50" s="64" t="str">
        <f>IFERROR(F50/I50-1,"n/a")</f>
        <v>n/a</v>
      </c>
      <c r="O50" s="64" t="str">
        <f>IFERROR(F50/J50-1,"n/a")</f>
        <v>n/a</v>
      </c>
      <c r="P50" s="60">
        <f>IFERROR(F50/K50-1,"n/a")</f>
        <v>3.7924376508447306</v>
      </c>
      <c r="Q50" s="74">
        <f>'Aug-24'!Q50+F50</f>
        <v>44298</v>
      </c>
      <c r="R50" s="74">
        <f>'Aug-24'!R50+G50</f>
        <v>34314</v>
      </c>
      <c r="S50" s="74">
        <f>'Aug-24'!S50+H50</f>
        <v>13279</v>
      </c>
      <c r="T50" s="74">
        <f>'Aug-24'!T50+I50</f>
        <v>0</v>
      </c>
      <c r="U50" s="74">
        <f>'Aug-24'!U50+J50</f>
        <v>0</v>
      </c>
      <c r="V50" s="74">
        <f>'Aug-24'!V50+K50</f>
        <v>16291</v>
      </c>
      <c r="W50" s="120">
        <f t="shared" si="13"/>
        <v>0.29095995803462138</v>
      </c>
      <c r="X50" s="120">
        <f t="shared" si="13"/>
        <v>1.5840801265155511</v>
      </c>
      <c r="Y50" s="120" t="str">
        <f>IFERROR(R50/T50-1,"n/a")</f>
        <v>n/a</v>
      </c>
      <c r="Z50" s="120" t="str">
        <f>IFERROR(R50/U50-1,"n/a")</f>
        <v>n/a</v>
      </c>
      <c r="AA50" s="121">
        <f>IFERROR(R50/V50-1,"n/a")</f>
        <v>1.1063163710023938</v>
      </c>
      <c r="AB50" s="148"/>
      <c r="AC50" s="82">
        <v>15637</v>
      </c>
      <c r="AD50" s="68">
        <v>0</v>
      </c>
      <c r="AE50" s="68">
        <v>0</v>
      </c>
      <c r="AF50" s="78">
        <v>20248</v>
      </c>
      <c r="AH50" s="123"/>
    </row>
    <row r="51" spans="3:34" s="124" customFormat="1" ht="10.8" thickBot="1">
      <c r="C51" s="35" t="s">
        <v>12</v>
      </c>
      <c r="D51" s="36"/>
      <c r="E51" s="37"/>
      <c r="F51" s="75">
        <f>F37+F40+F43+F46+F49</f>
        <v>489</v>
      </c>
      <c r="G51" s="75">
        <f>G37+G40+G43+G46+G49</f>
        <v>389</v>
      </c>
      <c r="H51" s="75">
        <f t="shared" ref="H51:K52" si="14">H37+H40+H43+H46+H49</f>
        <v>334</v>
      </c>
      <c r="I51" s="75">
        <f t="shared" si="14"/>
        <v>147</v>
      </c>
      <c r="J51" s="75">
        <f t="shared" si="14"/>
        <v>10</v>
      </c>
      <c r="K51" s="75">
        <f t="shared" si="14"/>
        <v>268</v>
      </c>
      <c r="L51" s="66">
        <f>IFERROR(F51/G51-1,"n/a")</f>
        <v>0.25706940874035999</v>
      </c>
      <c r="M51" s="66">
        <f>IFERROR(F51/H51-1,"n/a")</f>
        <v>0.46407185628742509</v>
      </c>
      <c r="N51" s="66">
        <f>IFERROR(F51/I51-1,"n/a")</f>
        <v>2.3265306122448979</v>
      </c>
      <c r="O51" s="66">
        <f>IFERROR(F51/J51-1,"n/a")</f>
        <v>47.9</v>
      </c>
      <c r="P51" s="62">
        <f>IFERROR(F51/K51-1,"n/a")</f>
        <v>0.82462686567164178</v>
      </c>
      <c r="Q51" s="75">
        <f t="shared" ref="Q51:V52" si="15">Q37+Q40+Q43+Q46+Q49</f>
        <v>2817</v>
      </c>
      <c r="R51" s="75">
        <f t="shared" si="15"/>
        <v>2253</v>
      </c>
      <c r="S51" s="75">
        <f>S37+S40+S43+S46+S49</f>
        <v>1962</v>
      </c>
      <c r="T51" s="75">
        <f t="shared" si="15"/>
        <v>363</v>
      </c>
      <c r="U51" s="75">
        <f t="shared" si="15"/>
        <v>58</v>
      </c>
      <c r="V51" s="75">
        <f t="shared" si="15"/>
        <v>1700</v>
      </c>
      <c r="W51" s="66">
        <f t="shared" si="13"/>
        <v>0.25033288948069243</v>
      </c>
      <c r="X51" s="66">
        <f t="shared" si="13"/>
        <v>0.14831804281345562</v>
      </c>
      <c r="Y51" s="66">
        <f>IFERROR(R51/T51-1,"n/a")</f>
        <v>5.2066115702479339</v>
      </c>
      <c r="Z51" s="66">
        <f t="shared" ref="Z51:Z52" si="16">IFERROR(R51/U51-1,"n/a")</f>
        <v>37.844827586206897</v>
      </c>
      <c r="AA51" s="62">
        <f>IFERROR(R51/V51-1,"n/a")</f>
        <v>0.32529411764705873</v>
      </c>
      <c r="AB51" s="66"/>
      <c r="AC51" s="46">
        <f t="shared" ref="AC51:AE52" si="17">AC37+AC40+AC43+AC46+AC49</f>
        <v>3856</v>
      </c>
      <c r="AD51" s="46">
        <f t="shared" si="17"/>
        <v>1673</v>
      </c>
      <c r="AE51" s="46">
        <f t="shared" si="17"/>
        <v>669</v>
      </c>
      <c r="AF51" s="80">
        <f>AF37+AF40+AF43+AF46+AF49</f>
        <v>3241</v>
      </c>
      <c r="AH51" s="123"/>
    </row>
    <row r="52" spans="3:34" s="124" customFormat="1" ht="11.4" thickTop="1" thickBot="1">
      <c r="C52" s="38" t="s">
        <v>13</v>
      </c>
      <c r="D52" s="39"/>
      <c r="E52" s="40"/>
      <c r="F52" s="76">
        <f>F38+F41+F44+F47+F50</f>
        <v>1455220</v>
      </c>
      <c r="G52" s="76">
        <f>G38+G41+G44+G47+G50</f>
        <v>1100804</v>
      </c>
      <c r="H52" s="76">
        <f t="shared" si="14"/>
        <v>838052</v>
      </c>
      <c r="I52" s="76">
        <f t="shared" si="14"/>
        <v>240604</v>
      </c>
      <c r="J52" s="76">
        <f t="shared" si="14"/>
        <v>6072</v>
      </c>
      <c r="K52" s="76">
        <f t="shared" si="14"/>
        <v>785421</v>
      </c>
      <c r="L52" s="67">
        <f>IFERROR(F52/G52-1,"n/a")</f>
        <v>0.32196103938575815</v>
      </c>
      <c r="M52" s="67">
        <f>IFERROR(F52/H52-1,"n/a")</f>
        <v>0.7364316295408877</v>
      </c>
      <c r="N52" s="67">
        <f>IFERROR(F52/I52-1,"n/a")</f>
        <v>5.0481953749729849</v>
      </c>
      <c r="O52" s="67">
        <f>IFERROR(F52/J52-1,"n/a")</f>
        <v>238.66073781291172</v>
      </c>
      <c r="P52" s="63">
        <f>IFERROR(F52/K52-1,"n/a")</f>
        <v>0.85278977771157116</v>
      </c>
      <c r="Q52" s="76">
        <f t="shared" si="15"/>
        <v>8761679.4000000004</v>
      </c>
      <c r="R52" s="76">
        <f t="shared" si="15"/>
        <v>6743493</v>
      </c>
      <c r="S52" s="76">
        <f t="shared" si="15"/>
        <v>4349299</v>
      </c>
      <c r="T52" s="76">
        <f t="shared" si="15"/>
        <v>558508</v>
      </c>
      <c r="U52" s="76">
        <f t="shared" si="15"/>
        <v>16907</v>
      </c>
      <c r="V52" s="76">
        <f t="shared" si="15"/>
        <v>5036943</v>
      </c>
      <c r="W52" s="67">
        <f t="shared" si="13"/>
        <v>0.29927908281361004</v>
      </c>
      <c r="X52" s="67">
        <f t="shared" si="13"/>
        <v>0.55047813452236793</v>
      </c>
      <c r="Y52" s="118">
        <f>IFERROR(R52/T52-1,"n/a")</f>
        <v>11.074120692989178</v>
      </c>
      <c r="Z52" s="118">
        <f t="shared" si="16"/>
        <v>397.85804696279649</v>
      </c>
      <c r="AA52" s="119">
        <f>IFERROR(R52/V52-1,"n/a")</f>
        <v>0.33880669286906762</v>
      </c>
      <c r="AB52" s="118"/>
      <c r="AC52" s="47">
        <f t="shared" si="17"/>
        <v>9237323</v>
      </c>
      <c r="AD52" s="47">
        <f t="shared" si="17"/>
        <v>2410085</v>
      </c>
      <c r="AE52" s="47">
        <f t="shared" si="17"/>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DFB0-BDE7-42FC-B85C-A4C568DF0ACF}">
  <dimension ref="A1:AH66"/>
  <sheetViews>
    <sheetView showGridLines="0" topLeftCell="A43" zoomScale="85" zoomScaleNormal="85" workbookViewId="0">
      <selection activeCell="F52" sqref="F52"/>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2.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6.2">
      <c r="A4" s="9"/>
      <c r="B4" s="11" t="s">
        <v>7</v>
      </c>
      <c r="C4" s="26"/>
      <c r="D4" s="93" t="s">
        <v>69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August</v>
      </c>
      <c r="G9" s="156"/>
      <c r="H9" s="156"/>
      <c r="I9" s="156"/>
      <c r="J9" s="156"/>
      <c r="K9" s="156"/>
      <c r="L9" s="156"/>
      <c r="M9" s="156"/>
      <c r="N9" s="156"/>
      <c r="O9" s="156"/>
      <c r="P9" s="157"/>
      <c r="Q9" s="158" t="str">
        <f>"January to "&amp; D4</f>
        <v>January to August</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142</v>
      </c>
      <c r="G13" s="73">
        <v>99</v>
      </c>
      <c r="H13" s="71">
        <v>81</v>
      </c>
      <c r="I13" s="71">
        <v>51</v>
      </c>
      <c r="J13" s="71">
        <v>0</v>
      </c>
      <c r="K13" s="71">
        <v>97</v>
      </c>
      <c r="L13" s="64">
        <f>IFERROR(F13/G13-1,"n/a")</f>
        <v>0.43434343434343425</v>
      </c>
      <c r="M13" s="64">
        <f>IFERROR(F13/H13-1,"n/a")</f>
        <v>0.75308641975308643</v>
      </c>
      <c r="N13" s="64">
        <f>IFERROR(F13/I13-1,"n/a")</f>
        <v>1.784313725490196</v>
      </c>
      <c r="O13" s="64" t="str">
        <f>IFERROR(F13/J13-1,"n/a")</f>
        <v>n/a</v>
      </c>
      <c r="P13" s="60">
        <f>IFERROR(F13/K13-1,"n/a")</f>
        <v>0.46391752577319578</v>
      </c>
      <c r="Q13" s="68">
        <f>'July-24'!Q13+F13</f>
        <v>1516</v>
      </c>
      <c r="R13" s="68">
        <f>'July-24'!R13+G13</f>
        <v>1057</v>
      </c>
      <c r="S13" s="68">
        <f>'July-24'!S13+H13</f>
        <v>991</v>
      </c>
      <c r="T13" s="68">
        <f>'July-24'!T13+I13</f>
        <v>79</v>
      </c>
      <c r="U13" s="68">
        <f>'July-24'!U13+J13</f>
        <v>551</v>
      </c>
      <c r="V13" s="68">
        <f>'July-24'!V13+K13</f>
        <v>1023</v>
      </c>
      <c r="W13" s="64">
        <f>IFERROR(Q13/R13-1,"n/a")</f>
        <v>0.43424787133396414</v>
      </c>
      <c r="X13" s="64">
        <f>IFERROR(Q13/S13-1,"n/a")</f>
        <v>0.52976791120080735</v>
      </c>
      <c r="Y13" s="64">
        <f>IFERROR(Q13/T13-1,"n/a")</f>
        <v>18.189873417721518</v>
      </c>
      <c r="Z13" s="64">
        <f>IFERROR(Q13/U13-1,"n/a")</f>
        <v>1.7513611615245011</v>
      </c>
      <c r="AA13" s="60">
        <f>IFERROR(Q13/V13-1,"n/a")</f>
        <v>0.48191593352883677</v>
      </c>
      <c r="AB13" s="68">
        <v>1630</v>
      </c>
      <c r="AC13" s="68">
        <v>1486</v>
      </c>
      <c r="AD13" s="68">
        <v>522</v>
      </c>
      <c r="AE13" s="68">
        <v>551</v>
      </c>
      <c r="AF13" s="135">
        <v>1591</v>
      </c>
      <c r="AG13" s="123"/>
      <c r="AH13" s="123"/>
    </row>
    <row r="14" spans="1:34" s="124" customFormat="1" ht="10.8">
      <c r="A14" s="123"/>
      <c r="B14" s="128"/>
      <c r="C14" s="33"/>
      <c r="D14" s="26" t="s">
        <v>11</v>
      </c>
      <c r="E14" s="32"/>
      <c r="F14" s="71">
        <v>563849</v>
      </c>
      <c r="G14" s="73">
        <v>375428</v>
      </c>
      <c r="H14" s="71">
        <v>278520</v>
      </c>
      <c r="I14" s="71">
        <v>66591</v>
      </c>
      <c r="J14" s="71">
        <v>0</v>
      </c>
      <c r="K14" s="71">
        <v>325246</v>
      </c>
      <c r="L14" s="64">
        <f>IFERROR(F14/G14-1,"n/a")</f>
        <v>0.50188318399266962</v>
      </c>
      <c r="M14" s="64">
        <f>IFERROR(F14/H14-1,"n/a")</f>
        <v>1.0244470774091625</v>
      </c>
      <c r="N14" s="64">
        <f>IFERROR(F14/I14-1,"n/a")</f>
        <v>7.4673454370710761</v>
      </c>
      <c r="O14" s="64" t="str">
        <f>IFERROR(F14/J14-1,"n/a")</f>
        <v>n/a</v>
      </c>
      <c r="P14" s="60">
        <f>IFERROR(F14/K14-1,"n/a")</f>
        <v>0.73360779225570805</v>
      </c>
      <c r="Q14" s="68">
        <f>'July-24'!Q14+F14</f>
        <v>5158028</v>
      </c>
      <c r="R14" s="68">
        <f>'July-24'!R14+G14</f>
        <v>3472894</v>
      </c>
      <c r="S14" s="68">
        <f>'July-24'!S14+H14</f>
        <v>2114731</v>
      </c>
      <c r="T14" s="68">
        <f>'July-24'!T14+I14</f>
        <v>97505</v>
      </c>
      <c r="U14" s="68">
        <f>'July-24'!U14+J14</f>
        <v>1092884</v>
      </c>
      <c r="V14" s="68">
        <f>'July-24'!V14+K14</f>
        <v>3108965</v>
      </c>
      <c r="W14" s="64">
        <f>IFERROR(Q14/R14-1,"n/a")</f>
        <v>0.48522471460401606</v>
      </c>
      <c r="X14" s="64">
        <f>IFERROR(Q14/S14-1,"n/a")</f>
        <v>1.4390941448344967</v>
      </c>
      <c r="Y14" s="64">
        <f>IFERROR(Q14/T14-1,"n/a")</f>
        <v>51.900138454438235</v>
      </c>
      <c r="Z14" s="64">
        <f>IFERROR(Q14/U14-1,"n/a")</f>
        <v>3.7196481968809136</v>
      </c>
      <c r="AA14" s="60">
        <f>IFERROR(Q14/V14-1,"n/a")</f>
        <v>0.65908204177274432</v>
      </c>
      <c r="AB14" s="68">
        <v>5232537</v>
      </c>
      <c r="AC14" s="68">
        <v>3592413</v>
      </c>
      <c r="AD14" s="68">
        <v>768312</v>
      </c>
      <c r="AE14" s="68">
        <v>1092884</v>
      </c>
      <c r="AF14" s="135">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103</v>
      </c>
      <c r="G16" s="74">
        <v>71</v>
      </c>
      <c r="H16" s="71">
        <v>63</v>
      </c>
      <c r="I16" s="71">
        <v>29</v>
      </c>
      <c r="J16" s="71">
        <v>2</v>
      </c>
      <c r="K16" s="71">
        <v>58</v>
      </c>
      <c r="L16" s="64">
        <f>IFERROR(F16/G16-1,"n/a")</f>
        <v>0.45070422535211274</v>
      </c>
      <c r="M16" s="64">
        <f>IFERROR(F16/H16-1,"n/a")</f>
        <v>0.63492063492063489</v>
      </c>
      <c r="N16" s="64">
        <f>IFERROR(F16/I16-1,"n/a")</f>
        <v>2.5517241379310347</v>
      </c>
      <c r="O16" s="64">
        <f>IFERROR(F16/J16-1,"n/a")</f>
        <v>50.5</v>
      </c>
      <c r="P16" s="60">
        <f>IFERROR(F16/K16-1,"n/a")</f>
        <v>0.77586206896551735</v>
      </c>
      <c r="Q16" s="68">
        <f>'July-24'!Q16+F16</f>
        <v>494</v>
      </c>
      <c r="R16" s="68">
        <f>'July-24'!R16+G16</f>
        <v>358</v>
      </c>
      <c r="S16" s="68">
        <f>'July-24'!S16+H16</f>
        <v>377</v>
      </c>
      <c r="T16" s="68">
        <f>'July-24'!T16+I16</f>
        <v>102</v>
      </c>
      <c r="U16" s="68">
        <f>'July-24'!U16+J16</f>
        <v>12</v>
      </c>
      <c r="V16" s="68">
        <f>'July-24'!V16+K16</f>
        <v>333</v>
      </c>
      <c r="W16" s="64">
        <f>IFERROR(Q16/R16-1,"n/a")</f>
        <v>0.37988826815642462</v>
      </c>
      <c r="X16" s="64">
        <f>IFERROR(Q16/S16-1,"n/a")</f>
        <v>0.31034482758620685</v>
      </c>
      <c r="Y16" s="64">
        <f>IFERROR(Q16/T16-1,"n/a")</f>
        <v>3.8431372549019605</v>
      </c>
      <c r="Z16" s="64">
        <f>IFERROR(Q16/U16-1,"n/a")</f>
        <v>40.166666666666664</v>
      </c>
      <c r="AA16" s="60">
        <f>IFERROR(Q16/V16-1,"n/a")</f>
        <v>0.48348348348348358</v>
      </c>
      <c r="AB16" s="68">
        <v>575</v>
      </c>
      <c r="AC16" s="68">
        <v>572</v>
      </c>
      <c r="AD16" s="68">
        <v>202</v>
      </c>
      <c r="AE16" s="68">
        <v>54</v>
      </c>
      <c r="AF16" s="135">
        <v>586</v>
      </c>
      <c r="AG16" s="123"/>
      <c r="AH16" s="123"/>
    </row>
    <row r="17" spans="1:34" s="124" customFormat="1" ht="10.8">
      <c r="A17" s="123"/>
      <c r="B17" s="128"/>
      <c r="C17" s="33"/>
      <c r="D17" s="26" t="s">
        <v>11</v>
      </c>
      <c r="E17" s="32"/>
      <c r="F17" s="71">
        <v>316065</v>
      </c>
      <c r="G17" s="74">
        <v>262517</v>
      </c>
      <c r="H17" s="71">
        <v>183659</v>
      </c>
      <c r="I17" s="71">
        <v>48391</v>
      </c>
      <c r="J17" s="71">
        <v>2541</v>
      </c>
      <c r="K17" s="71">
        <v>180130</v>
      </c>
      <c r="L17" s="64">
        <f>IFERROR(F17/G17-1,"n/a")</f>
        <v>0.20397917087274342</v>
      </c>
      <c r="M17" s="64">
        <f>IFERROR(F17/H17-1,"n/a")</f>
        <v>0.72093390468204666</v>
      </c>
      <c r="N17" s="64">
        <f>IFERROR(F17/I17-1,"n/a")</f>
        <v>5.5314831270277534</v>
      </c>
      <c r="O17" s="64">
        <f>IFERROR(F17/J17-1,"n/a")</f>
        <v>123.38606847697757</v>
      </c>
      <c r="P17" s="60">
        <f>IFERROR(F17/K17-1,"n/a")</f>
        <v>0.75464941986343193</v>
      </c>
      <c r="Q17" s="68">
        <f>'July-24'!Q17+F17</f>
        <v>1376921</v>
      </c>
      <c r="R17" s="68">
        <f>'July-24'!R17+G17</f>
        <v>1110652</v>
      </c>
      <c r="S17" s="68">
        <f>'July-24'!S17+H17</f>
        <v>621851</v>
      </c>
      <c r="T17" s="68">
        <f>'July-24'!T17+I17</f>
        <v>151020</v>
      </c>
      <c r="U17" s="68">
        <f>'July-24'!U17+J17</f>
        <v>43654</v>
      </c>
      <c r="V17" s="68">
        <f>'July-24'!V17+K17</f>
        <v>912754</v>
      </c>
      <c r="W17" s="64">
        <f>IFERROR(Q17/R17-1,"n/a")</f>
        <v>0.2397411610477449</v>
      </c>
      <c r="X17" s="64">
        <f>IFERROR(Q17/S17-1,"n/a")</f>
        <v>1.214229775299871</v>
      </c>
      <c r="Y17" s="64">
        <f>IFERROR(Q17/T17-1,"n/a")</f>
        <v>8.1174745066878558</v>
      </c>
      <c r="Z17" s="64">
        <f>IFERROR(Q17/U17-1,"n/a")</f>
        <v>30.541691483025609</v>
      </c>
      <c r="AA17" s="60">
        <f>IFERROR(Q17/V17-1,"n/a")</f>
        <v>0.50853461063988759</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102</v>
      </c>
      <c r="G19" s="73">
        <v>95</v>
      </c>
      <c r="H19" s="71">
        <v>104</v>
      </c>
      <c r="I19" s="71">
        <v>3</v>
      </c>
      <c r="J19" s="71">
        <v>2</v>
      </c>
      <c r="K19" s="71">
        <v>43</v>
      </c>
      <c r="L19" s="64">
        <f>IFERROR(F19/G19-1,"n/a")</f>
        <v>7.3684210526315796E-2</v>
      </c>
      <c r="M19" s="64">
        <f>IFERROR(F19/H19-1,"n/a")</f>
        <v>-1.9230769230769273E-2</v>
      </c>
      <c r="N19" s="64">
        <f>IFERROR(F19/I19-1,"n/a")</f>
        <v>33</v>
      </c>
      <c r="O19" s="64">
        <f>IFERROR(F19/J19-1,"n/a")</f>
        <v>50</v>
      </c>
      <c r="P19" s="60">
        <f>IFERROR(F19/K19-1,"n/a")</f>
        <v>1.3720930232558142</v>
      </c>
      <c r="Q19" s="68">
        <f>'July-24'!Q19+F19</f>
        <v>467</v>
      </c>
      <c r="R19" s="68">
        <f>'July-24'!R19+G19</f>
        <v>444</v>
      </c>
      <c r="S19" s="68">
        <f>'July-24'!S19+H19</f>
        <v>421</v>
      </c>
      <c r="T19" s="68">
        <f>'July-24'!T19+I19</f>
        <v>9</v>
      </c>
      <c r="U19" s="68">
        <f>'July-24'!U19+J19</f>
        <v>7</v>
      </c>
      <c r="V19" s="68">
        <f>'July-24'!V19+K19</f>
        <v>199</v>
      </c>
      <c r="W19" s="64">
        <f>IFERROR(Q19/R19-1,"n/a")</f>
        <v>5.1801801801801828E-2</v>
      </c>
      <c r="X19" s="64">
        <f>IFERROR(Q19/S19-1,"n/a")</f>
        <v>0.10926365795724458</v>
      </c>
      <c r="Y19" s="64">
        <f>IFERROR(Q19/T19-1,"n/a")</f>
        <v>50.888888888888886</v>
      </c>
      <c r="Z19" s="64">
        <f>IFERROR(Q19/U19-1,"n/a")</f>
        <v>65.714285714285708</v>
      </c>
      <c r="AA19" s="60">
        <f>IFERROR(Q19/V19-1,"n/a")</f>
        <v>1.3467336683417086</v>
      </c>
      <c r="AB19" s="68">
        <v>708</v>
      </c>
      <c r="AC19" s="68">
        <v>658</v>
      </c>
      <c r="AD19" s="68">
        <v>47</v>
      </c>
      <c r="AE19" s="68">
        <v>9</v>
      </c>
      <c r="AF19" s="135">
        <v>290</v>
      </c>
      <c r="AG19" s="123"/>
      <c r="AH19" s="123"/>
    </row>
    <row r="20" spans="1:34" s="124" customFormat="1" ht="10.8">
      <c r="A20" s="123"/>
      <c r="B20" s="128"/>
      <c r="C20" s="33"/>
      <c r="D20" s="26" t="s">
        <v>11</v>
      </c>
      <c r="E20" s="32"/>
      <c r="F20" s="71">
        <v>270706</v>
      </c>
      <c r="G20" s="73">
        <v>234330</v>
      </c>
      <c r="H20" s="71">
        <v>185619</v>
      </c>
      <c r="I20" s="71">
        <v>850</v>
      </c>
      <c r="J20" s="71">
        <v>0</v>
      </c>
      <c r="K20" s="71">
        <v>126823</v>
      </c>
      <c r="L20" s="64">
        <f>IFERROR(F20/G20-1,"n/a")</f>
        <v>0.15523407160841551</v>
      </c>
      <c r="M20" s="64">
        <f>IFERROR(F20/H20-1,"n/a")</f>
        <v>0.45839596162030816</v>
      </c>
      <c r="N20" s="64">
        <f>IFERROR(F20/I20-1,"n/a")</f>
        <v>317.47764705882355</v>
      </c>
      <c r="O20" s="64" t="str">
        <f>IFERROR(F20/J20-1,"n/a")</f>
        <v>n/a</v>
      </c>
      <c r="P20" s="60">
        <f>IFERROR(F20/K20-1,"n/a")</f>
        <v>1.1345181867642307</v>
      </c>
      <c r="Q20" s="68">
        <f>'July-24'!Q20+F20</f>
        <v>1008689.4</v>
      </c>
      <c r="R20" s="68">
        <f>'July-24'!R20+G20</f>
        <v>831991</v>
      </c>
      <c r="S20" s="68">
        <f>'July-24'!S20+H20</f>
        <v>566643</v>
      </c>
      <c r="T20" s="68">
        <f>'July-24'!T20+I20</f>
        <v>1318</v>
      </c>
      <c r="U20" s="68">
        <f>'July-24'!U20+J20</f>
        <v>10047</v>
      </c>
      <c r="V20" s="68">
        <f>'July-24'!V20+K20</f>
        <v>411209</v>
      </c>
      <c r="W20" s="64">
        <f>IFERROR(Q20/R20-1,"n/a")</f>
        <v>0.21238018199716113</v>
      </c>
      <c r="X20" s="64">
        <f>IFERROR(Q20/S20-1,"n/a")</f>
        <v>0.78011446360406822</v>
      </c>
      <c r="Y20" s="64">
        <f>IFERROR(Q20/T20-1,"n/a")</f>
        <v>764.31820940819421</v>
      </c>
      <c r="Z20" s="64">
        <f>IFERROR(Q20/U20-1,"n/a")</f>
        <v>99.397073753359209</v>
      </c>
      <c r="AA20" s="60">
        <f>IFERROR(Q20/V20-1,"n/a")</f>
        <v>1.452984735256281</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92</v>
      </c>
      <c r="G22" s="74">
        <v>80</v>
      </c>
      <c r="H22" s="71">
        <v>60</v>
      </c>
      <c r="I22" s="71">
        <v>24</v>
      </c>
      <c r="J22" s="71">
        <v>0</v>
      </c>
      <c r="K22" s="71">
        <v>69</v>
      </c>
      <c r="L22" s="64">
        <f>IFERROR(F22/G22-1,"n/a")</f>
        <v>0.14999999999999991</v>
      </c>
      <c r="M22" s="64">
        <f>IFERROR(F22/H22-1,"n/a")</f>
        <v>0.53333333333333344</v>
      </c>
      <c r="N22" s="64">
        <f>IFERROR(F22/I22-1,"n/a")</f>
        <v>2.8333333333333335</v>
      </c>
      <c r="O22" s="64" t="str">
        <f>IFERROR(F22/J22-1,"n/a")</f>
        <v>n/a</v>
      </c>
      <c r="P22" s="60">
        <f>IFERROR(F22/K22-1,"n/a")</f>
        <v>0.33333333333333326</v>
      </c>
      <c r="Q22" s="68">
        <f>'July-24'!Q22+F22</f>
        <v>866</v>
      </c>
      <c r="R22" s="68">
        <f>'July-24'!R22+G22</f>
        <v>857</v>
      </c>
      <c r="S22" s="68">
        <f>'July-24'!S22+H22</f>
        <v>463</v>
      </c>
      <c r="T22" s="68">
        <f>'July-24'!T22+I22</f>
        <v>38</v>
      </c>
      <c r="U22" s="68">
        <f>'July-24'!U22+J22</f>
        <v>43</v>
      </c>
      <c r="V22" s="68">
        <f>'July-24'!V22+K22</f>
        <v>499</v>
      </c>
      <c r="W22" s="64">
        <f>IFERROR(Q22/R22-1,"n/a")</f>
        <v>1.0501750291715295E-2</v>
      </c>
      <c r="X22" s="64">
        <f>IFERROR(Q22/S22-1,"n/a")</f>
        <v>0.87041036717062625</v>
      </c>
      <c r="Y22" s="64">
        <f>IFERROR(Q22/T22-1,"n/a")</f>
        <v>21.789473684210527</v>
      </c>
      <c r="Z22" s="64">
        <f>IFERROR(Q22/U22-1,"n/a")</f>
        <v>19.13953488372093</v>
      </c>
      <c r="AA22" s="60">
        <f>IFERROR(Q22/V22-1,"n/a")</f>
        <v>0.73547094188376749</v>
      </c>
      <c r="AB22" s="68">
        <v>1500</v>
      </c>
      <c r="AC22" s="68">
        <v>895</v>
      </c>
      <c r="AD22" s="68">
        <v>283</v>
      </c>
      <c r="AE22" s="68">
        <v>43</v>
      </c>
      <c r="AF22" s="135">
        <v>827</v>
      </c>
      <c r="AG22" s="123"/>
      <c r="AH22" s="123"/>
    </row>
    <row r="23" spans="1:34" s="124" customFormat="1" ht="10.8">
      <c r="A23" s="123"/>
      <c r="B23" s="128"/>
      <c r="C23" s="33"/>
      <c r="D23" s="26" t="s">
        <v>11</v>
      </c>
      <c r="E23" s="32"/>
      <c r="F23" s="71">
        <v>415300</v>
      </c>
      <c r="G23" s="73">
        <v>371804</v>
      </c>
      <c r="H23" s="71">
        <v>239102</v>
      </c>
      <c r="I23" s="71">
        <v>49688</v>
      </c>
      <c r="J23" s="71">
        <v>0</v>
      </c>
      <c r="K23" s="71">
        <v>291759</v>
      </c>
      <c r="L23" s="64">
        <f>IFERROR(F23/G23-1,"n/a")</f>
        <v>0.11698636916224681</v>
      </c>
      <c r="M23" s="64">
        <f>IFERROR(F23/H23-1,"n/a")</f>
        <v>0.73691562596716054</v>
      </c>
      <c r="N23" s="64">
        <f>IFERROR(F23/I23-1,"n/a")</f>
        <v>7.3581548864917075</v>
      </c>
      <c r="O23" s="64" t="str">
        <f>IFERROR(F23/J23-1,"n/a")</f>
        <v>n/a</v>
      </c>
      <c r="P23" s="60">
        <f>IFERROR(F23/K23-1,"n/a")</f>
        <v>0.42343509540408353</v>
      </c>
      <c r="Q23" s="68">
        <f>'July-24'!Q23+F23</f>
        <v>2961674</v>
      </c>
      <c r="R23" s="68">
        <f>'July-24'!R23+G23</f>
        <v>2679117</v>
      </c>
      <c r="S23" s="68">
        <f>'July-24'!S23+H23</f>
        <v>1064714</v>
      </c>
      <c r="T23" s="68">
        <f>'July-24'!T23+I23</f>
        <v>78164</v>
      </c>
      <c r="U23" s="68">
        <f>'July-24'!U23+J23</f>
        <v>140552</v>
      </c>
      <c r="V23" s="68">
        <f>'July-24'!V23+K23</f>
        <v>1593408</v>
      </c>
      <c r="W23" s="64">
        <f>IFERROR(Q23/R23-1,"n/a")</f>
        <v>0.10546646525702319</v>
      </c>
      <c r="X23" s="64">
        <f>IFERROR(Q23/S23-1,"n/a")</f>
        <v>1.7816615541826257</v>
      </c>
      <c r="Y23" s="64">
        <f>IFERROR(Q23/T23-1,"n/a")</f>
        <v>36.890512256281667</v>
      </c>
      <c r="Z23" s="64">
        <f>IFERROR(Q23/U23-1,"n/a")</f>
        <v>20.07173145881951</v>
      </c>
      <c r="AA23" s="60">
        <f>IFERROR(Q23/V23-1,"n/a")</f>
        <v>0.85870411093706078</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1</v>
      </c>
      <c r="G25" s="71">
        <v>4</v>
      </c>
      <c r="H25" s="71">
        <v>2</v>
      </c>
      <c r="I25" s="71">
        <v>0</v>
      </c>
      <c r="J25" s="71">
        <v>0</v>
      </c>
      <c r="K25" s="71">
        <v>1</v>
      </c>
      <c r="L25" s="64">
        <f>IFERROR(F25/G25-1,"n/a")</f>
        <v>-0.75</v>
      </c>
      <c r="M25" s="64">
        <f>IFERROR(F25/H25-1,"n/a")</f>
        <v>-0.5</v>
      </c>
      <c r="N25" s="64" t="str">
        <f>IFERROR(F25/I25-1,"n/a")</f>
        <v>n/a</v>
      </c>
      <c r="O25" s="64" t="str">
        <f>IFERROR(F25/J25-1,"n/a")</f>
        <v>n/a</v>
      </c>
      <c r="P25" s="60">
        <f>IFERROR(F25/K25-1,"n/a")</f>
        <v>0</v>
      </c>
      <c r="Q25" s="68">
        <f>'July-24'!Q25+F25</f>
        <v>10</v>
      </c>
      <c r="R25" s="68">
        <f>'July-24'!R25+G25</f>
        <v>15</v>
      </c>
      <c r="S25" s="68">
        <f>'July-24'!S25+H25</f>
        <v>7</v>
      </c>
      <c r="T25" s="68">
        <f>'July-24'!T25+I25</f>
        <v>0</v>
      </c>
      <c r="U25" s="68">
        <f>'July-24'!U25+J25</f>
        <v>0</v>
      </c>
      <c r="V25" s="68">
        <f>'July-24'!V25+K25</f>
        <v>12</v>
      </c>
      <c r="W25" s="64">
        <f>IFERROR(Q25/R25-1,"n/a")</f>
        <v>-0.33333333333333337</v>
      </c>
      <c r="X25" s="64">
        <f>IFERROR(Q25/S25-1,"n/a")</f>
        <v>0.4285714285714286</v>
      </c>
      <c r="Y25" s="64" t="str">
        <f>IFERROR(Q25/T25-1,"n/a")</f>
        <v>n/a</v>
      </c>
      <c r="Z25" s="64" t="str">
        <f>IFERROR(Q25/U25-1,"n/a")</f>
        <v>n/a</v>
      </c>
      <c r="AA25" s="60">
        <f>IFERROR(Q25/V25-1,"n/a")</f>
        <v>-0.16666666666666663</v>
      </c>
      <c r="AB25" s="68">
        <v>21</v>
      </c>
      <c r="AC25" s="68">
        <v>9</v>
      </c>
      <c r="AD25" s="68">
        <v>0</v>
      </c>
      <c r="AE25" s="68">
        <v>0</v>
      </c>
      <c r="AF25" s="135">
        <v>16</v>
      </c>
      <c r="AG25" s="123"/>
      <c r="AH25" s="123"/>
    </row>
    <row r="26" spans="1:34" s="124" customFormat="1" ht="10.8">
      <c r="A26" s="123"/>
      <c r="B26" s="128"/>
      <c r="C26" s="33"/>
      <c r="D26" s="26" t="s">
        <v>11</v>
      </c>
      <c r="E26" s="32"/>
      <c r="F26" s="71">
        <v>4623</v>
      </c>
      <c r="G26" s="71">
        <v>6619</v>
      </c>
      <c r="H26" s="71">
        <v>2336</v>
      </c>
      <c r="I26" s="71">
        <v>0</v>
      </c>
      <c r="J26" s="71">
        <v>0</v>
      </c>
      <c r="K26" s="71">
        <v>1298</v>
      </c>
      <c r="L26" s="64">
        <f>IFERROR(F26/G26-1,"n/a")</f>
        <v>-0.30155612630306694</v>
      </c>
      <c r="M26" s="64">
        <f>IFERROR(F26/H26-1,"n/a")</f>
        <v>0.97902397260273966</v>
      </c>
      <c r="N26" s="64" t="str">
        <f>IFERROR(F26/I26-1,"n/a")</f>
        <v>n/a</v>
      </c>
      <c r="O26" s="64" t="str">
        <f>IFERROR(F26/J26-1,"n/a")</f>
        <v>n/a</v>
      </c>
      <c r="P26" s="60">
        <f>IFERROR(F26/K26-1,"n/a")</f>
        <v>2.5616332819722651</v>
      </c>
      <c r="Q26" s="68">
        <f>'July-24'!Q26+F26</f>
        <v>38341</v>
      </c>
      <c r="R26" s="68">
        <f>'July-24'!R26+G26</f>
        <v>26394</v>
      </c>
      <c r="S26" s="68">
        <f>'July-24'!S26+H26</f>
        <v>11013</v>
      </c>
      <c r="T26" s="68">
        <f>'July-24'!T26+I26</f>
        <v>0</v>
      </c>
      <c r="U26" s="68">
        <f>'July-24'!U26+J26</f>
        <v>0</v>
      </c>
      <c r="V26" s="68">
        <f>'July-24'!V26+K26</f>
        <v>15048</v>
      </c>
      <c r="W26" s="64">
        <f>IFERROR(Q26/R26-1,"n/a")</f>
        <v>0.45264075168598916</v>
      </c>
      <c r="X26" s="64">
        <f>IFERROR(Q26/S26-1,"n/a")</f>
        <v>2.4814310360483067</v>
      </c>
      <c r="Y26" s="64" t="str">
        <f>IFERROR(Q26/T26-1,"n/a")</f>
        <v>n/a</v>
      </c>
      <c r="Z26" s="64" t="str">
        <f>IFERROR(Q26/U26-1,"n/a")</f>
        <v>n/a</v>
      </c>
      <c r="AA26" s="60">
        <f>IFERROR(Q26/V26-1,"n/a")</f>
        <v>1.5479133439659756</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440</v>
      </c>
      <c r="G27" s="75">
        <f t="shared" si="0"/>
        <v>349</v>
      </c>
      <c r="H27" s="75">
        <f t="shared" si="0"/>
        <v>310</v>
      </c>
      <c r="I27" s="75">
        <f t="shared" si="0"/>
        <v>107</v>
      </c>
      <c r="J27" s="75">
        <f t="shared" si="0"/>
        <v>4</v>
      </c>
      <c r="K27" s="75">
        <f t="shared" si="0"/>
        <v>268</v>
      </c>
      <c r="L27" s="66">
        <f>IFERROR(F27/G27-1,"n/a")</f>
        <v>0.26074498567335236</v>
      </c>
      <c r="M27" s="66">
        <f>IFERROR(F27/H27-1,"n/a")</f>
        <v>0.41935483870967749</v>
      </c>
      <c r="N27" s="66">
        <f>IFERROR(F27/I27-1,"n/a")</f>
        <v>3.1121495327102799</v>
      </c>
      <c r="O27" s="66">
        <f>IFERROR(F27/J27-1,"n/a")</f>
        <v>109</v>
      </c>
      <c r="P27" s="62">
        <f>IFERROR(F27/K27-1,"n/a")</f>
        <v>0.64179104477611948</v>
      </c>
      <c r="Q27" s="75">
        <f t="shared" ref="Q27:V28" si="1">Q13+Q16+Q19+Q22+Q25</f>
        <v>3353</v>
      </c>
      <c r="R27" s="75">
        <f t="shared" si="1"/>
        <v>2731</v>
      </c>
      <c r="S27" s="75">
        <f t="shared" si="1"/>
        <v>2259</v>
      </c>
      <c r="T27" s="75">
        <f t="shared" si="1"/>
        <v>228</v>
      </c>
      <c r="U27" s="75">
        <f t="shared" si="1"/>
        <v>613</v>
      </c>
      <c r="V27" s="75">
        <f t="shared" si="1"/>
        <v>2066</v>
      </c>
      <c r="W27" s="66">
        <f>IFERROR(Q27/R27-1,"n/a")</f>
        <v>0.22775540095203217</v>
      </c>
      <c r="X27" s="66">
        <f>IFERROR(Q27/S27-1,"n/a")</f>
        <v>0.48428508189464359</v>
      </c>
      <c r="Y27" s="66">
        <f>IFERROR(Q27/T27-1,"n/a")</f>
        <v>13.706140350877194</v>
      </c>
      <c r="Z27" s="66">
        <f>IFERROR(Q27/U27-1,"n/a")</f>
        <v>4.4698205546492655</v>
      </c>
      <c r="AA27" s="62">
        <f>IFERROR(Q27/V27-1,"n/a")</f>
        <v>0.6229428848015488</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1570543</v>
      </c>
      <c r="G28" s="76">
        <f t="shared" si="0"/>
        <v>1250698</v>
      </c>
      <c r="H28" s="76">
        <f t="shared" si="0"/>
        <v>889236</v>
      </c>
      <c r="I28" s="76">
        <f t="shared" si="0"/>
        <v>165520</v>
      </c>
      <c r="J28" s="76">
        <f t="shared" si="0"/>
        <v>2541</v>
      </c>
      <c r="K28" s="76">
        <f t="shared" si="0"/>
        <v>925256</v>
      </c>
      <c r="L28" s="67">
        <f>IFERROR(F28/G28-1,"n/a")</f>
        <v>0.25573319858191179</v>
      </c>
      <c r="M28" s="67">
        <f>IFERROR(F28/H28-1,"n/a")</f>
        <v>0.76617118515219818</v>
      </c>
      <c r="N28" s="67">
        <f>IFERROR(F28/I28-1,"n/a")</f>
        <v>8.4885391493475115</v>
      </c>
      <c r="O28" s="67">
        <f>IFERROR(F28/J28-1,"n/a")</f>
        <v>617.08067689885877</v>
      </c>
      <c r="P28" s="63">
        <f>IFERROR(F28/K28-1,"n/a")</f>
        <v>0.6974145533776599</v>
      </c>
      <c r="Q28" s="76">
        <f t="shared" si="1"/>
        <v>10543653.4</v>
      </c>
      <c r="R28" s="76">
        <f t="shared" si="1"/>
        <v>8121048</v>
      </c>
      <c r="S28" s="76">
        <f t="shared" si="1"/>
        <v>4378952</v>
      </c>
      <c r="T28" s="76">
        <f t="shared" si="1"/>
        <v>328007</v>
      </c>
      <c r="U28" s="76">
        <f t="shared" si="1"/>
        <v>1287137</v>
      </c>
      <c r="V28" s="76">
        <f t="shared" si="1"/>
        <v>6041384</v>
      </c>
      <c r="W28" s="67">
        <f>IFERROR(Q28/R28-1,"n/a")</f>
        <v>0.29831191737815121</v>
      </c>
      <c r="X28" s="67">
        <f>IFERROR(Q28/S28-1,"n/a")</f>
        <v>1.4078029172276838</v>
      </c>
      <c r="Y28" s="67">
        <f>IFERROR(Q28/T28-1,"n/a")</f>
        <v>31.144598743319506</v>
      </c>
      <c r="Z28" s="67">
        <f>IFERROR(Q28/U28-1,"n/a")</f>
        <v>7.1915549005272954</v>
      </c>
      <c r="AA28" s="63">
        <f>IFERROR(Q28/V28-1,"n/a")</f>
        <v>0.74523807789738261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August</v>
      </c>
      <c r="G33" s="159"/>
      <c r="H33" s="159"/>
      <c r="I33" s="159"/>
      <c r="J33" s="159"/>
      <c r="K33" s="159"/>
      <c r="L33" s="159"/>
      <c r="M33" s="159"/>
      <c r="N33" s="159"/>
      <c r="O33" s="159"/>
      <c r="P33" s="160"/>
      <c r="Q33" s="162" t="s">
        <v>137</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F38" si="3">F13</f>
        <v>142</v>
      </c>
      <c r="G37" s="74">
        <v>99</v>
      </c>
      <c r="H37" s="74">
        <v>81</v>
      </c>
      <c r="I37" s="74">
        <v>51</v>
      </c>
      <c r="J37" s="74">
        <v>0</v>
      </c>
      <c r="K37" s="74">
        <v>97</v>
      </c>
      <c r="L37" s="64">
        <f>IFERROR(F37/G37-1,"n/a")</f>
        <v>0.43434343434343425</v>
      </c>
      <c r="M37" s="64">
        <f>IFERROR(F37/H37-1,"n/a")</f>
        <v>0.75308641975308643</v>
      </c>
      <c r="N37" s="64">
        <f>IFERROR(F37/I37-1,"n/a")</f>
        <v>1.784313725490196</v>
      </c>
      <c r="O37" s="64" t="str">
        <f>IFERROR(F37/J37-1,"n/a")</f>
        <v>n/a</v>
      </c>
      <c r="P37" s="60">
        <f>IFERROR(F37/K37-1,"n/a")</f>
        <v>0.46391752577319578</v>
      </c>
      <c r="Q37" s="74">
        <f>'July-24'!Q37+F37</f>
        <v>814</v>
      </c>
      <c r="R37" s="74">
        <f>'July-24'!R37+G37</f>
        <v>527</v>
      </c>
      <c r="S37" s="74">
        <f>'July-24'!S37+H37</f>
        <v>461</v>
      </c>
      <c r="T37" s="74">
        <f>'July-24'!T37+I37</f>
        <v>79</v>
      </c>
      <c r="U37" s="74">
        <f>'July-24'!U37+J37</f>
        <v>42</v>
      </c>
      <c r="V37" s="74">
        <f>'July-24'!V37+K37</f>
        <v>507</v>
      </c>
      <c r="W37" s="120">
        <f>IFERROR(Q37/R37-1,"n/a")</f>
        <v>0.54459203036053139</v>
      </c>
      <c r="X37" s="120">
        <f>IFERROR(R37/S37-1,"n/a")</f>
        <v>0.14316702819956606</v>
      </c>
      <c r="Y37" s="120">
        <f>IFERROR(R37/T37-1,"n/a")</f>
        <v>5.6708860759493671</v>
      </c>
      <c r="Z37" s="120">
        <f>IFERROR(R37/U37-1,"n/a")</f>
        <v>11.547619047619047</v>
      </c>
      <c r="AA37" s="121">
        <f>IFERROR(R37/V37-1,"n/a")</f>
        <v>3.9447731755424043E-2</v>
      </c>
      <c r="AB37" s="148"/>
      <c r="AC37" s="89">
        <v>1486</v>
      </c>
      <c r="AD37" s="89">
        <v>1052</v>
      </c>
      <c r="AE37" s="70">
        <v>551</v>
      </c>
      <c r="AF37" s="78">
        <v>1584</v>
      </c>
      <c r="AH37" s="123"/>
    </row>
    <row r="38" spans="1:34" s="124" customFormat="1" ht="10.199999999999999">
      <c r="A38" s="123"/>
      <c r="B38" s="123"/>
      <c r="C38" s="33"/>
      <c r="D38" s="26" t="s">
        <v>11</v>
      </c>
      <c r="E38" s="32"/>
      <c r="F38" s="74">
        <f t="shared" si="3"/>
        <v>563849</v>
      </c>
      <c r="G38" s="74">
        <v>375428</v>
      </c>
      <c r="H38" s="74">
        <v>278520</v>
      </c>
      <c r="I38" s="74">
        <v>66591</v>
      </c>
      <c r="J38" s="74">
        <v>0</v>
      </c>
      <c r="K38" s="74">
        <v>325246</v>
      </c>
      <c r="L38" s="64">
        <f>IFERROR(F38/G38-1,"n/a")</f>
        <v>0.50188318399266962</v>
      </c>
      <c r="M38" s="64">
        <f>IFERROR(F38/H38-1,"n/a")</f>
        <v>1.0244470774091625</v>
      </c>
      <c r="N38" s="64">
        <f>IFERROR(F38/I38-1,"n/a")</f>
        <v>7.4673454370710761</v>
      </c>
      <c r="O38" s="64" t="str">
        <f>IFERROR(F38/J38-1,"n/a")</f>
        <v>n/a</v>
      </c>
      <c r="P38" s="60">
        <f>IFERROR(F38/K38-1,"n/a")</f>
        <v>0.73360779225570805</v>
      </c>
      <c r="Q38" s="74">
        <f>'July-24'!Q38+F38</f>
        <v>3004204</v>
      </c>
      <c r="R38" s="74">
        <f>'July-24'!R38+G38</f>
        <v>1934710</v>
      </c>
      <c r="S38" s="74">
        <f>'July-24'!S38+H38</f>
        <v>1355073</v>
      </c>
      <c r="T38" s="74">
        <f>'July-24'!T38+I38</f>
        <v>97505</v>
      </c>
      <c r="U38" s="74">
        <f>'July-24'!U38+J38</f>
        <v>0</v>
      </c>
      <c r="V38" s="74">
        <f>'July-24'!V38+K38</f>
        <v>1657861</v>
      </c>
      <c r="W38" s="120">
        <f>IFERROR(Q38/R38-1,"n/a")</f>
        <v>0.55279292503786093</v>
      </c>
      <c r="X38" s="120">
        <f>IFERROR(R38/S38-1,"n/a")</f>
        <v>0.42775333875001564</v>
      </c>
      <c r="Y38" s="120">
        <f>IFERROR(R38/T38-1,"n/a")</f>
        <v>18.842161940413312</v>
      </c>
      <c r="Z38" s="120" t="str">
        <f>IFERROR(R38/U38-1,"n/a")</f>
        <v>n/a</v>
      </c>
      <c r="AA38" s="121">
        <f>IFERROR(R38/V38-1,"n/a")</f>
        <v>0.16699168386251917</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F41" si="4">F16</f>
        <v>103</v>
      </c>
      <c r="G40" s="74">
        <v>71</v>
      </c>
      <c r="H40" s="74">
        <v>63</v>
      </c>
      <c r="I40" s="74">
        <v>29</v>
      </c>
      <c r="J40" s="74">
        <v>2</v>
      </c>
      <c r="K40" s="74">
        <v>58</v>
      </c>
      <c r="L40" s="64">
        <f>IFERROR(F40/G40-1,"n/a")</f>
        <v>0.45070422535211274</v>
      </c>
      <c r="M40" s="64">
        <f>IFERROR(F40/H40-1,"n/a")</f>
        <v>0.63492063492063489</v>
      </c>
      <c r="N40" s="64">
        <f>IFERROR(F40/I40-1,"n/a")</f>
        <v>2.5517241379310347</v>
      </c>
      <c r="O40" s="64">
        <f>IFERROR(F40/J40-1,"n/a")</f>
        <v>50.5</v>
      </c>
      <c r="P40" s="60">
        <f>IFERROR(F40/K40-1,"n/a")</f>
        <v>0.77586206896551735</v>
      </c>
      <c r="Q40" s="74">
        <f>'July-24'!Q40+F40</f>
        <v>457</v>
      </c>
      <c r="R40" s="74">
        <f>'July-24'!R40+G40</f>
        <v>331</v>
      </c>
      <c r="S40" s="74">
        <f>'July-24'!S40+H40</f>
        <v>341</v>
      </c>
      <c r="T40" s="74">
        <f>'July-24'!T40+I40</f>
        <v>90</v>
      </c>
      <c r="U40" s="74">
        <f>'July-24'!U40+J40</f>
        <v>2</v>
      </c>
      <c r="V40" s="74">
        <f>'July-24'!V40+K40</f>
        <v>310</v>
      </c>
      <c r="W40" s="120">
        <f>IFERROR(Q40/R40-1,"n/a")</f>
        <v>0.38066465256797577</v>
      </c>
      <c r="X40" s="120">
        <f>IFERROR(R40/S40-1,"n/a")</f>
        <v>-2.9325513196480912E-2</v>
      </c>
      <c r="Y40" s="120">
        <f>IFERROR(R40/T40-1,"n/a")</f>
        <v>2.6777777777777776</v>
      </c>
      <c r="Z40" s="120">
        <f>IFERROR(R40/U40-1,"n/a")</f>
        <v>164.5</v>
      </c>
      <c r="AA40" s="121">
        <f>IFERROR(R40/V40-1,"n/a")</f>
        <v>6.7741935483870863E-2</v>
      </c>
      <c r="AB40" s="148"/>
      <c r="AC40" s="89">
        <v>563</v>
      </c>
      <c r="AD40" s="89">
        <v>226</v>
      </c>
      <c r="AE40" s="70">
        <v>66</v>
      </c>
      <c r="AF40" s="78">
        <v>573</v>
      </c>
      <c r="AH40" s="123"/>
    </row>
    <row r="41" spans="1:34" s="124" customFormat="1" ht="10.199999999999999">
      <c r="A41" s="123"/>
      <c r="B41" s="123"/>
      <c r="C41" s="33"/>
      <c r="D41" s="26" t="s">
        <v>11</v>
      </c>
      <c r="E41" s="32"/>
      <c r="F41" s="74">
        <f t="shared" si="4"/>
        <v>316065</v>
      </c>
      <c r="G41" s="74">
        <v>262517</v>
      </c>
      <c r="H41" s="74">
        <v>183659</v>
      </c>
      <c r="I41" s="74">
        <v>48391</v>
      </c>
      <c r="J41" s="74">
        <v>2541</v>
      </c>
      <c r="K41" s="74">
        <v>180130</v>
      </c>
      <c r="L41" s="64">
        <f>IFERROR(F41/G41-1,"n/a")</f>
        <v>0.20397917087274342</v>
      </c>
      <c r="M41" s="64">
        <f>IFERROR(F41/H41-1,"n/a")</f>
        <v>0.72093390468204666</v>
      </c>
      <c r="N41" s="64">
        <f>IFERROR(F41/I41-1,"n/a")</f>
        <v>5.5314831270277534</v>
      </c>
      <c r="O41" s="64">
        <f>IFERROR(F41/J41-1,"n/a")</f>
        <v>123.38606847697757</v>
      </c>
      <c r="P41" s="60">
        <f>IFERROR(F41/K41-1,"n/a")</f>
        <v>0.75464941986343193</v>
      </c>
      <c r="Q41" s="74">
        <f>'July-24'!Q41+F41</f>
        <v>1246347</v>
      </c>
      <c r="R41" s="74">
        <f>'July-24'!R41+G41</f>
        <v>1027597</v>
      </c>
      <c r="S41" s="74">
        <f>'July-24'!S41+H41</f>
        <v>585343</v>
      </c>
      <c r="T41" s="74">
        <f>'July-24'!T41+I41</f>
        <v>140917</v>
      </c>
      <c r="U41" s="74">
        <f>'July-24'!U41+J41</f>
        <v>2541</v>
      </c>
      <c r="V41" s="74">
        <f>'July-24'!V41+K41</f>
        <v>832380</v>
      </c>
      <c r="W41" s="120">
        <f>IFERROR(Q41/R41-1,"n/a")</f>
        <v>0.21287528087372776</v>
      </c>
      <c r="X41" s="120">
        <f>IFERROR(R41/S41-1,"n/a")</f>
        <v>0.75554674780427877</v>
      </c>
      <c r="Y41" s="120">
        <f>IFERROR(R41/T41-1,"n/a")</f>
        <v>6.2922145660211326</v>
      </c>
      <c r="Z41" s="120">
        <f>IFERROR(R41/U41-1,"n/a")</f>
        <v>403.40653286107829</v>
      </c>
      <c r="AA41" s="121">
        <f>IFERROR(R41/V41-1,"n/a")</f>
        <v>0.23452870083375377</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F44" si="5">F19</f>
        <v>102</v>
      </c>
      <c r="G43" s="74">
        <v>95</v>
      </c>
      <c r="H43" s="74">
        <v>104</v>
      </c>
      <c r="I43" s="74">
        <v>3</v>
      </c>
      <c r="J43" s="74">
        <v>2</v>
      </c>
      <c r="K43" s="74">
        <v>43</v>
      </c>
      <c r="L43" s="64">
        <f>IFERROR(F43/G43-1,"n/a")</f>
        <v>7.3684210526315796E-2</v>
      </c>
      <c r="M43" s="64">
        <f>IFERROR(F43/H43-1,"n/a")</f>
        <v>-1.9230769230769273E-2</v>
      </c>
      <c r="N43" s="64">
        <f>IFERROR(F43/I43-1,"n/a")</f>
        <v>33</v>
      </c>
      <c r="O43" s="64">
        <f>IFERROR(F43/J43-1,"n/a")</f>
        <v>50</v>
      </c>
      <c r="P43" s="60">
        <f>IFERROR(F43/K43-1,"n/a")</f>
        <v>1.3720930232558142</v>
      </c>
      <c r="Q43" s="74">
        <f>'July-24'!Q43+F43</f>
        <v>440</v>
      </c>
      <c r="R43" s="74">
        <f>'July-24'!R43+G43</f>
        <v>421</v>
      </c>
      <c r="S43" s="74">
        <f>'July-24'!S43+H43</f>
        <v>409</v>
      </c>
      <c r="T43" s="74">
        <f>'July-24'!T43+I43</f>
        <v>9</v>
      </c>
      <c r="U43" s="74">
        <f>'July-24'!U43+J43</f>
        <v>4</v>
      </c>
      <c r="V43" s="74">
        <f>'July-24'!V43+K43</f>
        <v>193</v>
      </c>
      <c r="W43" s="120">
        <f>IFERROR(Q43/R43-1,"n/a")</f>
        <v>4.5130641330166199E-2</v>
      </c>
      <c r="X43" s="120">
        <f>IFERROR(R43/S43-1,"n/a")</f>
        <v>2.9339853300733409E-2</v>
      </c>
      <c r="Y43" s="120">
        <f>IFERROR(R43/T43-1,"n/a")</f>
        <v>45.777777777777779</v>
      </c>
      <c r="Z43" s="120">
        <f>IFERROR(R43/U43-1,"n/a")</f>
        <v>104.25</v>
      </c>
      <c r="AA43" s="121">
        <f>IFERROR(R43/V43-1,"n/a")</f>
        <v>1.1813471502590676</v>
      </c>
      <c r="AB43" s="148"/>
      <c r="AC43" s="89">
        <v>669</v>
      </c>
      <c r="AD43" s="89">
        <v>59</v>
      </c>
      <c r="AE43" s="70">
        <v>9</v>
      </c>
      <c r="AF43" s="78">
        <v>287</v>
      </c>
      <c r="AH43" s="123"/>
    </row>
    <row r="44" spans="1:34" s="124" customFormat="1" ht="10.199999999999999">
      <c r="A44" s="123"/>
      <c r="B44" s="123"/>
      <c r="C44" s="33"/>
      <c r="D44" s="26" t="s">
        <v>11</v>
      </c>
      <c r="E44" s="32"/>
      <c r="F44" s="74">
        <f t="shared" si="5"/>
        <v>270706</v>
      </c>
      <c r="G44" s="74">
        <v>234330</v>
      </c>
      <c r="H44" s="74">
        <v>185619</v>
      </c>
      <c r="I44" s="74">
        <v>850</v>
      </c>
      <c r="J44" s="74">
        <v>0</v>
      </c>
      <c r="K44" s="74">
        <v>126823</v>
      </c>
      <c r="L44" s="64">
        <f>IFERROR(F44/G44-1,"n/a")</f>
        <v>0.15523407160841551</v>
      </c>
      <c r="M44" s="64">
        <f>IFERROR(F44/H44-1,"n/a")</f>
        <v>0.45839596162030816</v>
      </c>
      <c r="N44" s="64">
        <f>IFERROR(F44/I44-1,"n/a")</f>
        <v>317.47764705882355</v>
      </c>
      <c r="O44" s="64" t="str">
        <f>IFERROR(F44/J44-1,"n/a")</f>
        <v>n/a</v>
      </c>
      <c r="P44" s="60">
        <f>IFERROR(F44/K44-1,"n/a")</f>
        <v>1.1345181867642307</v>
      </c>
      <c r="Q44" s="74">
        <f>'July-24'!Q44+F44</f>
        <v>968948.4</v>
      </c>
      <c r="R44" s="74">
        <f>'July-24'!R44+G44</f>
        <v>811145</v>
      </c>
      <c r="S44" s="74">
        <f>'July-24'!S44+H44</f>
        <v>563558</v>
      </c>
      <c r="T44" s="74">
        <f>'July-24'!T44+I44</f>
        <v>1318</v>
      </c>
      <c r="U44" s="74">
        <f>'July-24'!U44+J44</f>
        <v>8294</v>
      </c>
      <c r="V44" s="74">
        <f>'July-24'!V44+K44</f>
        <v>404725</v>
      </c>
      <c r="W44" s="120">
        <f>IFERROR(Q44/R44-1,"n/a")</f>
        <v>0.19454400877771549</v>
      </c>
      <c r="X44" s="120">
        <f>IFERROR(R44/S44-1,"n/a")</f>
        <v>0.43932833887550182</v>
      </c>
      <c r="Y44" s="120">
        <f>IFERROR(R44/T44-1,"n/a")</f>
        <v>614.43626707132023</v>
      </c>
      <c r="Z44" s="120">
        <f>IFERROR(R44/U44-1,"n/a")</f>
        <v>96.799011333494093</v>
      </c>
      <c r="AA44" s="121">
        <f>IFERROR(R44/V44-1,"n/a")</f>
        <v>1.0041880289085183</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F47" si="6">F22</f>
        <v>92</v>
      </c>
      <c r="G46" s="74">
        <v>80</v>
      </c>
      <c r="H46" s="74">
        <v>60</v>
      </c>
      <c r="I46" s="74">
        <v>24</v>
      </c>
      <c r="J46" s="74">
        <v>0</v>
      </c>
      <c r="K46" s="74">
        <v>69</v>
      </c>
      <c r="L46" s="64">
        <f>IFERROR(F46/G46-1,"n/a")</f>
        <v>0.14999999999999991</v>
      </c>
      <c r="M46" s="64">
        <f>IFERROR(F46/H46-1,"n/a")</f>
        <v>0.53333333333333344</v>
      </c>
      <c r="N46" s="64">
        <f>IFERROR(F46/I46-1,"n/a")</f>
        <v>2.8333333333333335</v>
      </c>
      <c r="O46" s="64" t="str">
        <f>IFERROR(F46/J46-1,"n/a")</f>
        <v>n/a</v>
      </c>
      <c r="P46" s="60">
        <f>IFERROR(F46/K46-1,"n/a")</f>
        <v>0.33333333333333326</v>
      </c>
      <c r="Q46" s="74">
        <f>'July-24'!Q46+F46</f>
        <v>607</v>
      </c>
      <c r="R46" s="74">
        <f>'July-24'!R46+G46</f>
        <v>570</v>
      </c>
      <c r="S46" s="74">
        <f>'July-24'!S46+H46</f>
        <v>410</v>
      </c>
      <c r="T46" s="74">
        <f>'July-24'!T46+I46</f>
        <v>38</v>
      </c>
      <c r="U46" s="74">
        <f>'July-24'!U46+J46</f>
        <v>0</v>
      </c>
      <c r="V46" s="74">
        <f>'July-24'!V46+K46</f>
        <v>410</v>
      </c>
      <c r="W46" s="120">
        <f>IFERROR(Q46/R46-1,"n/a")</f>
        <v>6.4912280701754366E-2</v>
      </c>
      <c r="X46" s="120">
        <f>IFERROR(R46/S46-1,"n/a")</f>
        <v>0.39024390243902429</v>
      </c>
      <c r="Y46" s="120">
        <f>IFERROR(R46/T46-1,"n/a")</f>
        <v>14</v>
      </c>
      <c r="Z46" s="120" t="str">
        <f>IFERROR(R46/U46-1,"n/a")</f>
        <v>n/a</v>
      </c>
      <c r="AA46" s="121">
        <f>IFERROR(R46/V46-1,"n/a")</f>
        <v>0.39024390243902429</v>
      </c>
      <c r="AB46" s="148"/>
      <c r="AC46" s="89">
        <v>1129</v>
      </c>
      <c r="AD46" s="89">
        <v>336</v>
      </c>
      <c r="AE46" s="84">
        <v>43</v>
      </c>
      <c r="AF46" s="78">
        <v>781</v>
      </c>
      <c r="AH46" s="123"/>
    </row>
    <row r="47" spans="1:34" s="124" customFormat="1" ht="10.199999999999999">
      <c r="A47" s="123"/>
      <c r="B47" s="123"/>
      <c r="C47" s="33"/>
      <c r="D47" s="26" t="s">
        <v>11</v>
      </c>
      <c r="E47" s="32"/>
      <c r="F47" s="74">
        <f t="shared" si="6"/>
        <v>415300</v>
      </c>
      <c r="G47" s="74">
        <v>371804</v>
      </c>
      <c r="H47" s="74">
        <v>239102</v>
      </c>
      <c r="I47" s="74">
        <v>49688</v>
      </c>
      <c r="J47" s="74">
        <v>0</v>
      </c>
      <c r="K47" s="74">
        <v>291759</v>
      </c>
      <c r="L47" s="64">
        <f>IFERROR(F47/G47-1,"n/a")</f>
        <v>0.11698636916224681</v>
      </c>
      <c r="M47" s="64">
        <f>IFERROR(F47/H47-1,"n/a")</f>
        <v>0.73691562596716054</v>
      </c>
      <c r="N47" s="64">
        <f>IFERROR(F47/I47-1,"n/a")</f>
        <v>7.3581548864917075</v>
      </c>
      <c r="O47" s="64" t="str">
        <f>IFERROR(F47/J47-1,"n/a")</f>
        <v>n/a</v>
      </c>
      <c r="P47" s="60">
        <f>IFERROR(F47/K47-1,"n/a")</f>
        <v>0.42343509540408353</v>
      </c>
      <c r="Q47" s="74">
        <f>'July-24'!Q47+F47</f>
        <v>2048619</v>
      </c>
      <c r="R47" s="74">
        <f>'July-24'!R47+G47</f>
        <v>1842843</v>
      </c>
      <c r="S47" s="74">
        <f>'July-24'!S47+H47</f>
        <v>996260</v>
      </c>
      <c r="T47" s="74">
        <f>'July-24'!T47+I47</f>
        <v>78164</v>
      </c>
      <c r="U47" s="74">
        <f>'July-24'!U47+J47</f>
        <v>0</v>
      </c>
      <c r="V47" s="74">
        <f>'July-24'!V47+K47</f>
        <v>1341508</v>
      </c>
      <c r="W47" s="120">
        <f>IFERROR(Q47/R47-1,"n/a")</f>
        <v>0.11166225229170368</v>
      </c>
      <c r="X47" s="120">
        <f>IFERROR(R47/S47-1,"n/a")</f>
        <v>0.84976110653845383</v>
      </c>
      <c r="Y47" s="120">
        <f>IFERROR(R47/T47-1,"n/a")</f>
        <v>22.576620950821351</v>
      </c>
      <c r="Z47" s="120" t="str">
        <f>IFERROR(R47/U47-1,"n/a")</f>
        <v>n/a</v>
      </c>
      <c r="AA47" s="121">
        <f>IFERROR(R47/V47-1,"n/a")</f>
        <v>0.37371003378287715</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F50" si="7">F25</f>
        <v>1</v>
      </c>
      <c r="G49" s="74">
        <v>4</v>
      </c>
      <c r="H49" s="74">
        <v>2</v>
      </c>
      <c r="I49" s="74">
        <v>0</v>
      </c>
      <c r="J49" s="74">
        <v>0</v>
      </c>
      <c r="K49" s="74">
        <v>1</v>
      </c>
      <c r="L49" s="64">
        <f>IFERROR(F49/G49-1,"n/a")</f>
        <v>-0.75</v>
      </c>
      <c r="M49" s="64">
        <f>IFERROR(F49/H49-1,"n/a")</f>
        <v>-0.5</v>
      </c>
      <c r="N49" s="64" t="str">
        <f>IFERROR(F49/I49-1,"n/a")</f>
        <v>n/a</v>
      </c>
      <c r="O49" s="64" t="str">
        <f>IFERROR(F49/J49-1,"n/a")</f>
        <v>n/a</v>
      </c>
      <c r="P49" s="60">
        <f>IFERROR(F49/K49-1,"n/a")</f>
        <v>0</v>
      </c>
      <c r="Q49" s="74">
        <f>'July-24'!Q49+F49</f>
        <v>10</v>
      </c>
      <c r="R49" s="74">
        <f>'July-24'!R49+G49</f>
        <v>15</v>
      </c>
      <c r="S49" s="74">
        <f>'July-24'!S49+H49</f>
        <v>7</v>
      </c>
      <c r="T49" s="74">
        <f>'July-24'!T49+I49</f>
        <v>0</v>
      </c>
      <c r="U49" s="74">
        <f>'July-24'!U49+J49</f>
        <v>0</v>
      </c>
      <c r="V49" s="74">
        <f>'July-24'!V49+K49</f>
        <v>12</v>
      </c>
      <c r="W49" s="120">
        <f t="shared" ref="W49:X52" si="8">IFERROR(Q49/R49-1,"n/a")</f>
        <v>-0.33333333333333337</v>
      </c>
      <c r="X49" s="120">
        <f t="shared" si="8"/>
        <v>1.1428571428571428</v>
      </c>
      <c r="Y49" s="120" t="str">
        <f>IFERROR(R49/T49-1,"n/a")</f>
        <v>n/a</v>
      </c>
      <c r="Z49" s="120" t="str">
        <f>IFERROR(R49/U49-1,"n/a")</f>
        <v>n/a</v>
      </c>
      <c r="AA49" s="121">
        <f>IFERROR(R49/V49-1,"n/a")</f>
        <v>0.25</v>
      </c>
      <c r="AB49" s="148"/>
      <c r="AC49" s="89">
        <v>9</v>
      </c>
      <c r="AD49" s="68">
        <v>0</v>
      </c>
      <c r="AE49" s="68">
        <v>0</v>
      </c>
      <c r="AF49" s="78">
        <v>16</v>
      </c>
      <c r="AH49" s="123"/>
    </row>
    <row r="50" spans="3:34" s="124" customFormat="1" ht="10.199999999999999">
      <c r="C50" s="33"/>
      <c r="D50" s="26" t="s">
        <v>11</v>
      </c>
      <c r="E50" s="32"/>
      <c r="F50" s="74">
        <f t="shared" si="7"/>
        <v>4623</v>
      </c>
      <c r="G50" s="74">
        <v>6619</v>
      </c>
      <c r="H50" s="74">
        <v>2336</v>
      </c>
      <c r="I50" s="74">
        <v>0</v>
      </c>
      <c r="J50" s="74">
        <v>0</v>
      </c>
      <c r="K50" s="74">
        <v>1298</v>
      </c>
      <c r="L50" s="64">
        <f>IFERROR(F50/G50-1,"n/a")</f>
        <v>-0.30155612630306694</v>
      </c>
      <c r="M50" s="64">
        <f>IFERROR(F50/H50-1,"n/a")</f>
        <v>0.97902397260273966</v>
      </c>
      <c r="N50" s="64" t="str">
        <f>IFERROR(F50/I50-1,"n/a")</f>
        <v>n/a</v>
      </c>
      <c r="O50" s="64" t="str">
        <f>IFERROR(F50/J50-1,"n/a")</f>
        <v>n/a</v>
      </c>
      <c r="P50" s="60">
        <f>IFERROR(F50/K50-1,"n/a")</f>
        <v>2.5616332819722651</v>
      </c>
      <c r="Q50" s="74">
        <f>'July-24'!Q50+F50</f>
        <v>38341</v>
      </c>
      <c r="R50" s="74">
        <f>'July-24'!R50+G50</f>
        <v>26394</v>
      </c>
      <c r="S50" s="74">
        <f>'July-24'!S50+H50</f>
        <v>11013</v>
      </c>
      <c r="T50" s="74">
        <f>'July-24'!T50+I50</f>
        <v>0</v>
      </c>
      <c r="U50" s="74">
        <f>'July-24'!U50+J50</f>
        <v>0</v>
      </c>
      <c r="V50" s="74">
        <f>'July-24'!V50+K50</f>
        <v>15048</v>
      </c>
      <c r="W50" s="120">
        <f t="shared" si="8"/>
        <v>0.45264075168598916</v>
      </c>
      <c r="X50" s="120">
        <f t="shared" si="8"/>
        <v>1.3966221737946065</v>
      </c>
      <c r="Y50" s="120" t="str">
        <f>IFERROR(R50/T50-1,"n/a")</f>
        <v>n/a</v>
      </c>
      <c r="Z50" s="120" t="str">
        <f>IFERROR(R50/U50-1,"n/a")</f>
        <v>n/a</v>
      </c>
      <c r="AA50" s="121">
        <f>IFERROR(R50/V50-1,"n/a")</f>
        <v>0.75398724082934598</v>
      </c>
      <c r="AB50" s="148"/>
      <c r="AC50" s="82">
        <v>15637</v>
      </c>
      <c r="AD50" s="68">
        <v>0</v>
      </c>
      <c r="AE50" s="68">
        <v>0</v>
      </c>
      <c r="AF50" s="78">
        <v>20248</v>
      </c>
      <c r="AH50" s="123"/>
    </row>
    <row r="51" spans="3:34" s="124" customFormat="1" ht="10.8" thickBot="1">
      <c r="C51" s="35" t="s">
        <v>12</v>
      </c>
      <c r="D51" s="36"/>
      <c r="E51" s="37"/>
      <c r="F51" s="75">
        <f>F37+F40+F43+F46+F49</f>
        <v>440</v>
      </c>
      <c r="G51" s="75">
        <f>G37+G40+G43+G46+G49</f>
        <v>349</v>
      </c>
      <c r="H51" s="75">
        <f t="shared" ref="H51:K52" si="9">H37+H40+H43+H46+H49</f>
        <v>310</v>
      </c>
      <c r="I51" s="75">
        <f t="shared" si="9"/>
        <v>107</v>
      </c>
      <c r="J51" s="75">
        <f t="shared" si="9"/>
        <v>4</v>
      </c>
      <c r="K51" s="75">
        <f t="shared" si="9"/>
        <v>268</v>
      </c>
      <c r="L51" s="66">
        <f>IFERROR(F51/G51-1,"n/a")</f>
        <v>0.26074498567335236</v>
      </c>
      <c r="M51" s="66">
        <f>IFERROR(F51/H51-1,"n/a")</f>
        <v>0.41935483870967749</v>
      </c>
      <c r="N51" s="66">
        <f>IFERROR(F51/I51-1,"n/a")</f>
        <v>3.1121495327102799</v>
      </c>
      <c r="O51" s="66">
        <f>IFERROR(F51/J51-1,"n/a")</f>
        <v>109</v>
      </c>
      <c r="P51" s="62">
        <f>IFERROR(F51/K51-1,"n/a")</f>
        <v>0.64179104477611948</v>
      </c>
      <c r="Q51" s="75">
        <f t="shared" ref="Q51:V52" si="10">Q37+Q40+Q43+Q46+Q49</f>
        <v>2328</v>
      </c>
      <c r="R51" s="75">
        <f t="shared" si="10"/>
        <v>1864</v>
      </c>
      <c r="S51" s="75">
        <f>S37+S40+S43+S46+S49</f>
        <v>1628</v>
      </c>
      <c r="T51" s="75">
        <f t="shared" si="10"/>
        <v>216</v>
      </c>
      <c r="U51" s="75">
        <f t="shared" si="10"/>
        <v>48</v>
      </c>
      <c r="V51" s="75">
        <f t="shared" si="10"/>
        <v>1432</v>
      </c>
      <c r="W51" s="66">
        <f t="shared" si="8"/>
        <v>0.24892703862660936</v>
      </c>
      <c r="X51" s="66">
        <f t="shared" si="8"/>
        <v>0.144963144963145</v>
      </c>
      <c r="Y51" s="66">
        <f>IFERROR(R51/T51-1,"n/a")</f>
        <v>7.6296296296296298</v>
      </c>
      <c r="Z51" s="66">
        <f t="shared" ref="Z51:Z52" si="11">IFERROR(R51/U51-1,"n/a")</f>
        <v>37.833333333333336</v>
      </c>
      <c r="AA51" s="62">
        <f>IFERROR(R51/V51-1,"n/a")</f>
        <v>0.3016759776536313</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1570543</v>
      </c>
      <c r="G52" s="76">
        <f>G38+G41+G44+G47+G50</f>
        <v>1250698</v>
      </c>
      <c r="H52" s="76">
        <f t="shared" si="9"/>
        <v>889236</v>
      </c>
      <c r="I52" s="76">
        <f t="shared" si="9"/>
        <v>165520</v>
      </c>
      <c r="J52" s="76">
        <f t="shared" si="9"/>
        <v>2541</v>
      </c>
      <c r="K52" s="76">
        <f t="shared" si="9"/>
        <v>925256</v>
      </c>
      <c r="L52" s="67">
        <f>IFERROR(F52/G52-1,"n/a")</f>
        <v>0.25573319858191179</v>
      </c>
      <c r="M52" s="67">
        <f>IFERROR(F52/H52-1,"n/a")</f>
        <v>0.76617118515219818</v>
      </c>
      <c r="N52" s="67">
        <f>IFERROR(F52/I52-1,"n/a")</f>
        <v>8.4885391493475115</v>
      </c>
      <c r="O52" s="67">
        <f>IFERROR(F52/J52-1,"n/a")</f>
        <v>617.08067689885877</v>
      </c>
      <c r="P52" s="63">
        <f>IFERROR(F52/K52-1,"n/a")</f>
        <v>0.6974145533776599</v>
      </c>
      <c r="Q52" s="76">
        <f t="shared" si="10"/>
        <v>7306459.4000000004</v>
      </c>
      <c r="R52" s="76">
        <f t="shared" si="10"/>
        <v>5642689</v>
      </c>
      <c r="S52" s="76">
        <f t="shared" si="10"/>
        <v>3511247</v>
      </c>
      <c r="T52" s="76">
        <f t="shared" si="10"/>
        <v>317904</v>
      </c>
      <c r="U52" s="76">
        <f t="shared" si="10"/>
        <v>10835</v>
      </c>
      <c r="V52" s="76">
        <f t="shared" si="10"/>
        <v>4251522</v>
      </c>
      <c r="W52" s="67">
        <f t="shared" si="8"/>
        <v>0.29485417324966878</v>
      </c>
      <c r="X52" s="67">
        <f t="shared" si="8"/>
        <v>0.60703277211771201</v>
      </c>
      <c r="Y52" s="118">
        <f>IFERROR(R52/T52-1,"n/a")</f>
        <v>16.749663420403643</v>
      </c>
      <c r="Z52" s="118">
        <f t="shared" si="11"/>
        <v>519.78347946469773</v>
      </c>
      <c r="AA52" s="119">
        <f>IFERROR(R52/V52-1,"n/a")</f>
        <v>0.32721622985838961</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B50F-6B9F-45E5-8D59-F9BC70F55224}">
  <dimension ref="A1:AH66"/>
  <sheetViews>
    <sheetView showGridLines="0" topLeftCell="A41" zoomScale="95" zoomScaleNormal="75" workbookViewId="0">
      <selection activeCell="F52" sqref="F52"/>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45519</v>
      </c>
      <c r="AG3" s="25"/>
      <c r="AH3" s="9"/>
    </row>
    <row r="4" spans="1:34" ht="16.2">
      <c r="A4" s="9"/>
      <c r="B4" s="11" t="s">
        <v>7</v>
      </c>
      <c r="C4" s="26"/>
      <c r="D4" s="93" t="s">
        <v>55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July</v>
      </c>
      <c r="G9" s="156"/>
      <c r="H9" s="156"/>
      <c r="I9" s="156"/>
      <c r="J9" s="156"/>
      <c r="K9" s="156"/>
      <c r="L9" s="156"/>
      <c r="M9" s="156"/>
      <c r="N9" s="156"/>
      <c r="O9" s="156"/>
      <c r="P9" s="157"/>
      <c r="Q9" s="158" t="str">
        <f>"January to "&amp; D4</f>
        <v>January to July</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166</v>
      </c>
      <c r="G13" s="73">
        <v>105</v>
      </c>
      <c r="H13" s="71">
        <v>84</v>
      </c>
      <c r="I13" s="71">
        <v>28</v>
      </c>
      <c r="J13" s="71">
        <v>0</v>
      </c>
      <c r="K13" s="71">
        <v>101</v>
      </c>
      <c r="L13" s="64">
        <f>IFERROR(F13/G13-1,"n/a")</f>
        <v>0.58095238095238089</v>
      </c>
      <c r="M13" s="64">
        <f>IFERROR(F13/H13-1,"n/a")</f>
        <v>0.97619047619047628</v>
      </c>
      <c r="N13" s="64">
        <f>IFERROR(F13/I13-1,"n/a")</f>
        <v>4.9285714285714288</v>
      </c>
      <c r="O13" s="64" t="str">
        <f>IFERROR(F13/J13-1,"n/a")</f>
        <v>n/a</v>
      </c>
      <c r="P13" s="60">
        <f>IFERROR(F13/K13-1,"n/a")</f>
        <v>0.64356435643564347</v>
      </c>
      <c r="Q13" s="68">
        <f>'June-24'!Q13+F13</f>
        <v>1374</v>
      </c>
      <c r="R13" s="68">
        <f>'June-24'!R13+G13</f>
        <v>958</v>
      </c>
      <c r="S13" s="68">
        <f>'June-24'!S13+H13</f>
        <v>910</v>
      </c>
      <c r="T13" s="68">
        <f>'June-24'!T13+I13</f>
        <v>28</v>
      </c>
      <c r="U13" s="68">
        <f>'June-24'!U13+J13</f>
        <v>551</v>
      </c>
      <c r="V13" s="68">
        <f>'June-24'!V13+K13</f>
        <v>926</v>
      </c>
      <c r="W13" s="64">
        <f>IFERROR(Q13/R13-1,"n/a")</f>
        <v>0.43423799582463474</v>
      </c>
      <c r="X13" s="64">
        <f>IFERROR(Q13/S13-1,"n/a")</f>
        <v>0.50989010989010985</v>
      </c>
      <c r="Y13" s="64">
        <f>IFERROR(Q13/T13-1,"n/a")</f>
        <v>48.071428571428569</v>
      </c>
      <c r="Z13" s="64">
        <f>IFERROR(Q13/U13-1,"n/a")</f>
        <v>1.4936479128856623</v>
      </c>
      <c r="AA13" s="60">
        <f>IFERROR(Q13/V13-1,"n/a")</f>
        <v>0.48380129589632825</v>
      </c>
      <c r="AB13" s="68">
        <v>1630</v>
      </c>
      <c r="AC13" s="68">
        <v>1486</v>
      </c>
      <c r="AD13" s="68">
        <v>522</v>
      </c>
      <c r="AE13" s="68">
        <v>551</v>
      </c>
      <c r="AF13" s="135">
        <v>1591</v>
      </c>
      <c r="AG13" s="123"/>
      <c r="AH13" s="123"/>
    </row>
    <row r="14" spans="1:34" s="124" customFormat="1" ht="10.8">
      <c r="A14" s="123"/>
      <c r="B14" s="128"/>
      <c r="C14" s="33"/>
      <c r="D14" s="26" t="s">
        <v>11</v>
      </c>
      <c r="E14" s="32"/>
      <c r="F14" s="71">
        <v>639139</v>
      </c>
      <c r="G14" s="73">
        <v>396404</v>
      </c>
      <c r="H14" s="71">
        <v>292122</v>
      </c>
      <c r="I14" s="71">
        <v>30914</v>
      </c>
      <c r="J14" s="71">
        <v>0</v>
      </c>
      <c r="K14" s="71">
        <v>332464</v>
      </c>
      <c r="L14" s="64">
        <f>IFERROR(F14/G14-1,"n/a")</f>
        <v>0.61234245870374671</v>
      </c>
      <c r="M14" s="64">
        <f>IFERROR(F14/H14-1,"n/a")</f>
        <v>1.1879180616317839</v>
      </c>
      <c r="N14" s="64">
        <f>IFERROR(F14/I14-1,"n/a")</f>
        <v>19.674742834961506</v>
      </c>
      <c r="O14" s="64" t="str">
        <f>IFERROR(F14/J14-1,"n/a")</f>
        <v>n/a</v>
      </c>
      <c r="P14" s="60">
        <f>IFERROR(F14/K14-1,"n/a")</f>
        <v>0.92243069926367971</v>
      </c>
      <c r="Q14" s="68">
        <f>'June-24'!Q14+F14</f>
        <v>4594179</v>
      </c>
      <c r="R14" s="68">
        <f>'June-24'!R14+G14</f>
        <v>3097466</v>
      </c>
      <c r="S14" s="68">
        <f>'June-24'!S14+H14</f>
        <v>1836211</v>
      </c>
      <c r="T14" s="68">
        <f>'June-24'!T14+I14</f>
        <v>30914</v>
      </c>
      <c r="U14" s="68">
        <f>'June-24'!U14+J14</f>
        <v>1092884</v>
      </c>
      <c r="V14" s="68">
        <f>'June-24'!V14+K14</f>
        <v>2783719</v>
      </c>
      <c r="W14" s="64">
        <f>IFERROR(Q14/R14-1,"n/a")</f>
        <v>0.48320562679299783</v>
      </c>
      <c r="X14" s="64">
        <f>IFERROR(Q14/S14-1,"n/a")</f>
        <v>1.5019886058846179</v>
      </c>
      <c r="Y14" s="64">
        <f>IFERROR(Q14/T14-1,"n/a")</f>
        <v>147.61159992236526</v>
      </c>
      <c r="Z14" s="64">
        <f>IFERROR(Q14/U14-1,"n/a")</f>
        <v>3.2037206144476453</v>
      </c>
      <c r="AA14" s="60">
        <f>IFERROR(Q14/V14-1,"n/a")</f>
        <v>0.65037455289129409</v>
      </c>
      <c r="AB14" s="68">
        <v>5232537</v>
      </c>
      <c r="AC14" s="68">
        <v>3592413</v>
      </c>
      <c r="AD14" s="68">
        <v>768312</v>
      </c>
      <c r="AE14" s="68">
        <v>1092884</v>
      </c>
      <c r="AF14" s="135">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93</v>
      </c>
      <c r="G16" s="74">
        <v>71</v>
      </c>
      <c r="H16" s="71">
        <v>62</v>
      </c>
      <c r="I16" s="71">
        <v>22</v>
      </c>
      <c r="J16" s="71">
        <v>0</v>
      </c>
      <c r="K16" s="71">
        <v>59</v>
      </c>
      <c r="L16" s="64">
        <f>IFERROR(F16/G16-1,"n/a")</f>
        <v>0.3098591549295775</v>
      </c>
      <c r="M16" s="64">
        <f>IFERROR(F16/H16-1,"n/a")</f>
        <v>0.5</v>
      </c>
      <c r="N16" s="64">
        <f>IFERROR(F16/I16-1,"n/a")</f>
        <v>3.2272727272727275</v>
      </c>
      <c r="O16" s="64" t="str">
        <f>IFERROR(F16/J16-1,"n/a")</f>
        <v>n/a</v>
      </c>
      <c r="P16" s="60">
        <f>IFERROR(F16/K16-1,"n/a")</f>
        <v>0.57627118644067798</v>
      </c>
      <c r="Q16" s="68">
        <f>'June-24'!Q16+F16</f>
        <v>391</v>
      </c>
      <c r="R16" s="68">
        <f>'June-24'!R16+G16</f>
        <v>287</v>
      </c>
      <c r="S16" s="68">
        <f>'June-24'!S16+H16</f>
        <v>314</v>
      </c>
      <c r="T16" s="68">
        <f>'June-24'!T16+I16</f>
        <v>73</v>
      </c>
      <c r="U16" s="68">
        <f>'June-24'!U16+J16</f>
        <v>10</v>
      </c>
      <c r="V16" s="68">
        <f>'June-24'!V16+K16</f>
        <v>275</v>
      </c>
      <c r="W16" s="64">
        <f>IFERROR(Q16/R16-1,"n/a")</f>
        <v>0.36236933797909399</v>
      </c>
      <c r="X16" s="64">
        <f>IFERROR(Q16/S16-1,"n/a")</f>
        <v>0.24522292993630579</v>
      </c>
      <c r="Y16" s="64">
        <f>IFERROR(Q16/T16-1,"n/a")</f>
        <v>4.3561643835616435</v>
      </c>
      <c r="Z16" s="64">
        <f>IFERROR(Q16/U16-1,"n/a")</f>
        <v>38.1</v>
      </c>
      <c r="AA16" s="60">
        <f>IFERROR(Q16/V16-1,"n/a")</f>
        <v>0.42181818181818187</v>
      </c>
      <c r="AB16" s="68">
        <v>575</v>
      </c>
      <c r="AC16" s="68">
        <v>572</v>
      </c>
      <c r="AD16" s="68">
        <v>202</v>
      </c>
      <c r="AE16" s="68">
        <v>54</v>
      </c>
      <c r="AF16" s="135">
        <v>586</v>
      </c>
      <c r="AG16" s="123"/>
      <c r="AH16" s="123"/>
    </row>
    <row r="17" spans="1:34" s="124" customFormat="1" ht="10.8">
      <c r="A17" s="123"/>
      <c r="B17" s="128"/>
      <c r="C17" s="33"/>
      <c r="D17" s="26" t="s">
        <v>11</v>
      </c>
      <c r="E17" s="32"/>
      <c r="F17" s="71">
        <v>287103</v>
      </c>
      <c r="G17" s="74">
        <v>271757</v>
      </c>
      <c r="H17" s="71">
        <v>137630</v>
      </c>
      <c r="I17" s="71">
        <v>37562</v>
      </c>
      <c r="J17" s="71">
        <v>0</v>
      </c>
      <c r="K17" s="71">
        <v>174121</v>
      </c>
      <c r="L17" s="64">
        <f>IFERROR(F17/G17-1,"n/a")</f>
        <v>5.6469566561302864E-2</v>
      </c>
      <c r="M17" s="64">
        <f>IFERROR(F17/H17-1,"n/a")</f>
        <v>1.0860495531497492</v>
      </c>
      <c r="N17" s="64">
        <f>IFERROR(F17/I17-1,"n/a")</f>
        <v>6.643442841169267</v>
      </c>
      <c r="O17" s="64" t="str">
        <f>IFERROR(F17/J17-1,"n/a")</f>
        <v>n/a</v>
      </c>
      <c r="P17" s="60">
        <f>IFERROR(F17/K17-1,"n/a")</f>
        <v>0.64887061296454762</v>
      </c>
      <c r="Q17" s="68">
        <f>'June-24'!Q17+F17</f>
        <v>1060856</v>
      </c>
      <c r="R17" s="68">
        <f>'June-24'!R17+G17</f>
        <v>848135</v>
      </c>
      <c r="S17" s="68">
        <f>'June-24'!S17+H17</f>
        <v>438192</v>
      </c>
      <c r="T17" s="68">
        <f>'June-24'!T17+I17</f>
        <v>102629</v>
      </c>
      <c r="U17" s="68">
        <f>'June-24'!U17+J17</f>
        <v>41113</v>
      </c>
      <c r="V17" s="68">
        <f>'June-24'!V17+K17</f>
        <v>732624</v>
      </c>
      <c r="W17" s="64">
        <f>IFERROR(Q17/R17-1,"n/a")</f>
        <v>0.25081030732135812</v>
      </c>
      <c r="X17" s="64">
        <f>IFERROR(Q17/S17-1,"n/a")</f>
        <v>1.4209844086610435</v>
      </c>
      <c r="Y17" s="64">
        <f>IFERROR(Q17/T17-1,"n/a")</f>
        <v>9.3368053863917613</v>
      </c>
      <c r="Z17" s="64">
        <f>IFERROR(Q17/U17-1,"n/a")</f>
        <v>24.803419842872085</v>
      </c>
      <c r="AA17" s="60">
        <f>IFERROR(Q17/V17-1,"n/a")</f>
        <v>0.44802245080696235</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100</v>
      </c>
      <c r="G19" s="73">
        <v>93</v>
      </c>
      <c r="H19" s="71">
        <v>88</v>
      </c>
      <c r="I19" s="71">
        <v>3</v>
      </c>
      <c r="J19" s="71">
        <v>2</v>
      </c>
      <c r="K19" s="71">
        <v>50</v>
      </c>
      <c r="L19" s="64">
        <f>IFERROR(F19/G19-1,"n/a")</f>
        <v>7.5268817204301008E-2</v>
      </c>
      <c r="M19" s="64">
        <f>IFERROR(F19/H19-1,"n/a")</f>
        <v>0.13636363636363646</v>
      </c>
      <c r="N19" s="64">
        <f>IFERROR(F19/I19-1,"n/a")</f>
        <v>32.333333333333336</v>
      </c>
      <c r="O19" s="64">
        <f>IFERROR(F19/J19-1,"n/a")</f>
        <v>49</v>
      </c>
      <c r="P19" s="60">
        <f>IFERROR(F19/K19-1,"n/a")</f>
        <v>1</v>
      </c>
      <c r="Q19" s="68">
        <f>'June-24'!Q19+F19</f>
        <v>365</v>
      </c>
      <c r="R19" s="68">
        <f>'June-24'!R19+G19</f>
        <v>349</v>
      </c>
      <c r="S19" s="68">
        <f>'June-24'!S19+H19</f>
        <v>317</v>
      </c>
      <c r="T19" s="68">
        <f>'June-24'!T19+I19</f>
        <v>6</v>
      </c>
      <c r="U19" s="68">
        <f>'June-24'!U19+J19</f>
        <v>5</v>
      </c>
      <c r="V19" s="68">
        <f>'June-24'!V19+K19</f>
        <v>156</v>
      </c>
      <c r="W19" s="64">
        <f>IFERROR(Q19/R19-1,"n/a")</f>
        <v>4.5845272206303633E-2</v>
      </c>
      <c r="X19" s="64">
        <f>IFERROR(Q19/S19-1,"n/a")</f>
        <v>0.1514195583596214</v>
      </c>
      <c r="Y19" s="64">
        <f>IFERROR(Q19/T19-1,"n/a")</f>
        <v>59.833333333333336</v>
      </c>
      <c r="Z19" s="64">
        <f>IFERROR(Q19/U19-1,"n/a")</f>
        <v>72</v>
      </c>
      <c r="AA19" s="60">
        <f>IFERROR(Q19/V19-1,"n/a")</f>
        <v>1.3397435897435899</v>
      </c>
      <c r="AB19" s="68">
        <v>708</v>
      </c>
      <c r="AC19" s="68">
        <v>658</v>
      </c>
      <c r="AD19" s="68">
        <v>47</v>
      </c>
      <c r="AE19" s="68">
        <v>9</v>
      </c>
      <c r="AF19" s="135">
        <v>290</v>
      </c>
      <c r="AG19" s="123"/>
      <c r="AH19" s="123"/>
    </row>
    <row r="20" spans="1:34" s="124" customFormat="1" ht="10.8">
      <c r="A20" s="123"/>
      <c r="B20" s="128"/>
      <c r="C20" s="33"/>
      <c r="D20" s="26" t="s">
        <v>11</v>
      </c>
      <c r="E20" s="32"/>
      <c r="F20" s="71">
        <v>262595</v>
      </c>
      <c r="G20" s="73">
        <v>203881</v>
      </c>
      <c r="H20" s="71">
        <v>138433</v>
      </c>
      <c r="I20" s="71">
        <v>468</v>
      </c>
      <c r="J20" s="71">
        <v>6081</v>
      </c>
      <c r="K20" s="71">
        <v>97604</v>
      </c>
      <c r="L20" s="64">
        <f>IFERROR(F20/G20-1,"n/a")</f>
        <v>0.28798171482384327</v>
      </c>
      <c r="M20" s="64">
        <f>IFERROR(F20/H20-1,"n/a")</f>
        <v>0.89691041875853306</v>
      </c>
      <c r="N20" s="64">
        <f>IFERROR(F20/I20-1,"n/a")</f>
        <v>560.10042735042737</v>
      </c>
      <c r="O20" s="64">
        <f>IFERROR(F20/J20-1,"n/a")</f>
        <v>42.182864660417692</v>
      </c>
      <c r="P20" s="60">
        <f>IFERROR(F20/K20-1,"n/a")</f>
        <v>1.6904122781853204</v>
      </c>
      <c r="Q20" s="68">
        <f>'June-24'!Q20+F20</f>
        <v>737983.4</v>
      </c>
      <c r="R20" s="68">
        <f>'June-24'!R20+G20</f>
        <v>597661</v>
      </c>
      <c r="S20" s="68">
        <f>'June-24'!S20+H20</f>
        <v>381024</v>
      </c>
      <c r="T20" s="68">
        <f>'June-24'!T20+I20</f>
        <v>468</v>
      </c>
      <c r="U20" s="68">
        <f>'June-24'!U20+J20</f>
        <v>10047</v>
      </c>
      <c r="V20" s="68">
        <f>'June-24'!V20+K20</f>
        <v>284386</v>
      </c>
      <c r="W20" s="64">
        <f>IFERROR(Q20/R20-1,"n/a")</f>
        <v>0.2347859405248125</v>
      </c>
      <c r="X20" s="64">
        <f>IFERROR(Q20/S20-1,"n/a")</f>
        <v>0.93684229864785418</v>
      </c>
      <c r="Y20" s="64">
        <f>IFERROR(Q20/T20-1,"n/a")</f>
        <v>1575.8876068376069</v>
      </c>
      <c r="Z20" s="64">
        <f>IFERROR(Q20/U20-1,"n/a")</f>
        <v>72.453110381208319</v>
      </c>
      <c r="AA20" s="60">
        <f>IFERROR(Q20/V20-1,"n/a")</f>
        <v>1.5950060832811741</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78</v>
      </c>
      <c r="G22" s="74">
        <v>81</v>
      </c>
      <c r="H22" s="71">
        <v>74</v>
      </c>
      <c r="I22" s="71">
        <v>10</v>
      </c>
      <c r="J22" s="71">
        <v>0</v>
      </c>
      <c r="K22" s="71">
        <v>68</v>
      </c>
      <c r="L22" s="64">
        <f>IFERROR(F22/G22-1,"n/a")</f>
        <v>-3.703703703703709E-2</v>
      </c>
      <c r="M22" s="64">
        <f>IFERROR(F22/H22-1,"n/a")</f>
        <v>5.4054054054053946E-2</v>
      </c>
      <c r="N22" s="64">
        <f>IFERROR(F22/I22-1,"n/a")</f>
        <v>6.8</v>
      </c>
      <c r="O22" s="64" t="str">
        <f>IFERROR(F22/J22-1,"n/a")</f>
        <v>n/a</v>
      </c>
      <c r="P22" s="60">
        <f>IFERROR(F22/K22-1,"n/a")</f>
        <v>0.14705882352941169</v>
      </c>
      <c r="Q22" s="68">
        <f>'June-24'!Q22+F22</f>
        <v>774</v>
      </c>
      <c r="R22" s="68">
        <f>'June-24'!R22+G22</f>
        <v>777</v>
      </c>
      <c r="S22" s="68">
        <f>'June-24'!S22+H22</f>
        <v>403</v>
      </c>
      <c r="T22" s="68">
        <f>'June-24'!T22+I22</f>
        <v>14</v>
      </c>
      <c r="U22" s="68">
        <f>'June-24'!U22+J22</f>
        <v>43</v>
      </c>
      <c r="V22" s="68">
        <f>'June-24'!V22+K22</f>
        <v>430</v>
      </c>
      <c r="W22" s="64">
        <f>IFERROR(Q22/R22-1,"n/a")</f>
        <v>-3.8610038610038533E-3</v>
      </c>
      <c r="X22" s="64">
        <f>IFERROR(Q22/S22-1,"n/a")</f>
        <v>0.92059553349875922</v>
      </c>
      <c r="Y22" s="64">
        <f>IFERROR(Q22/T22-1,"n/a")</f>
        <v>54.285714285714285</v>
      </c>
      <c r="Z22" s="64">
        <f>IFERROR(Q22/U22-1,"n/a")</f>
        <v>17</v>
      </c>
      <c r="AA22" s="60">
        <f>IFERROR(Q22/V22-1,"n/a")</f>
        <v>0.8</v>
      </c>
      <c r="AB22" s="68">
        <v>1500</v>
      </c>
      <c r="AC22" s="68">
        <v>895</v>
      </c>
      <c r="AD22" s="68">
        <v>283</v>
      </c>
      <c r="AE22" s="68">
        <v>43</v>
      </c>
      <c r="AF22" s="135">
        <v>827</v>
      </c>
      <c r="AG22" s="123"/>
      <c r="AH22" s="123"/>
    </row>
    <row r="23" spans="1:34" s="124" customFormat="1" ht="10.8">
      <c r="A23" s="123"/>
      <c r="B23" s="128"/>
      <c r="C23" s="33"/>
      <c r="D23" s="26" t="s">
        <v>11</v>
      </c>
      <c r="E23" s="32"/>
      <c r="F23" s="71">
        <v>391649</v>
      </c>
      <c r="G23" s="73">
        <v>393561</v>
      </c>
      <c r="H23" s="71">
        <v>283525</v>
      </c>
      <c r="I23" s="71">
        <v>23553</v>
      </c>
      <c r="J23" s="71">
        <v>0</v>
      </c>
      <c r="K23" s="71">
        <v>261197</v>
      </c>
      <c r="L23" s="64">
        <f>IFERROR(F23/G23-1,"n/a")</f>
        <v>-4.8582049542510441E-3</v>
      </c>
      <c r="M23" s="64">
        <f>IFERROR(F23/H23-1,"n/a")</f>
        <v>0.38135614143373608</v>
      </c>
      <c r="N23" s="64">
        <f>IFERROR(F23/I23-1,"n/a")</f>
        <v>15.628412516452258</v>
      </c>
      <c r="O23" s="64" t="str">
        <f>IFERROR(F23/J23-1,"n/a")</f>
        <v>n/a</v>
      </c>
      <c r="P23" s="60">
        <f>IFERROR(F23/K23-1,"n/a")</f>
        <v>0.49943912066371365</v>
      </c>
      <c r="Q23" s="68">
        <f>'June-24'!Q23+F23</f>
        <v>2546374</v>
      </c>
      <c r="R23" s="68">
        <f>'June-24'!R23+G23</f>
        <v>2307313</v>
      </c>
      <c r="S23" s="68">
        <f>'June-24'!S23+H23</f>
        <v>825612</v>
      </c>
      <c r="T23" s="68">
        <f>'June-24'!T23+I23</f>
        <v>28476</v>
      </c>
      <c r="U23" s="68">
        <f>'June-24'!U23+J23</f>
        <v>140552</v>
      </c>
      <c r="V23" s="68">
        <f>'June-24'!V23+K23</f>
        <v>1301649</v>
      </c>
      <c r="W23" s="64">
        <f>IFERROR(Q23/R23-1,"n/a")</f>
        <v>0.1036101300517096</v>
      </c>
      <c r="X23" s="64">
        <f>IFERROR(Q23/S23-1,"n/a")</f>
        <v>2.0842260044669891</v>
      </c>
      <c r="Y23" s="64">
        <f>IFERROR(Q23/T23-1,"n/a")</f>
        <v>88.42175867397107</v>
      </c>
      <c r="Z23" s="64">
        <f>IFERROR(Q23/U23-1,"n/a")</f>
        <v>17.11695315612727</v>
      </c>
      <c r="AA23" s="60">
        <f>IFERROR(Q23/V23-1,"n/a")</f>
        <v>0.95626778033094939</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4</v>
      </c>
      <c r="G25" s="71">
        <v>3</v>
      </c>
      <c r="H25" s="71">
        <v>3</v>
      </c>
      <c r="I25" s="71">
        <v>0</v>
      </c>
      <c r="J25" s="71">
        <v>0</v>
      </c>
      <c r="K25" s="71">
        <v>3</v>
      </c>
      <c r="L25" s="64">
        <f>IFERROR(F25/G25-1,"n/a")</f>
        <v>0.33333333333333326</v>
      </c>
      <c r="M25" s="64">
        <f>IFERROR(F25/H25-1,"n/a")</f>
        <v>0.33333333333333326</v>
      </c>
      <c r="N25" s="64" t="str">
        <f>IFERROR(F25/I25-1,"n/a")</f>
        <v>n/a</v>
      </c>
      <c r="O25" s="64" t="str">
        <f>IFERROR(F25/J25-1,"n/a")</f>
        <v>n/a</v>
      </c>
      <c r="P25" s="60">
        <f>IFERROR(F25/K25-1,"n/a")</f>
        <v>0.33333333333333326</v>
      </c>
      <c r="Q25" s="68">
        <f>'June-24'!Q25+F25</f>
        <v>9</v>
      </c>
      <c r="R25" s="68">
        <f>'June-24'!R25+G25</f>
        <v>11</v>
      </c>
      <c r="S25" s="68">
        <f>'June-24'!S25+H25</f>
        <v>5</v>
      </c>
      <c r="T25" s="68">
        <f>'June-24'!T25+I25</f>
        <v>0</v>
      </c>
      <c r="U25" s="68">
        <f>'June-24'!U25+J25</f>
        <v>0</v>
      </c>
      <c r="V25" s="68">
        <f>'June-24'!V25+K25</f>
        <v>11</v>
      </c>
      <c r="W25" s="64">
        <f>IFERROR(Q25/R25-1,"n/a")</f>
        <v>-0.18181818181818177</v>
      </c>
      <c r="X25" s="64">
        <f>IFERROR(Q25/S25-1,"n/a")</f>
        <v>0.8</v>
      </c>
      <c r="Y25" s="64" t="str">
        <f>IFERROR(Q25/T25-1,"n/a")</f>
        <v>n/a</v>
      </c>
      <c r="Z25" s="64" t="str">
        <f>IFERROR(Q25/U25-1,"n/a")</f>
        <v>n/a</v>
      </c>
      <c r="AA25" s="60">
        <f>IFERROR(Q25/V25-1,"n/a")</f>
        <v>-0.18181818181818177</v>
      </c>
      <c r="AB25" s="68">
        <v>21</v>
      </c>
      <c r="AC25" s="68">
        <v>9</v>
      </c>
      <c r="AD25" s="68">
        <v>0</v>
      </c>
      <c r="AE25" s="68">
        <v>0</v>
      </c>
      <c r="AF25" s="135">
        <v>16</v>
      </c>
      <c r="AG25" s="123"/>
      <c r="AH25" s="123"/>
    </row>
    <row r="26" spans="1:34" s="124" customFormat="1" ht="10.8">
      <c r="A26" s="123"/>
      <c r="B26" s="128"/>
      <c r="C26" s="33"/>
      <c r="D26" s="26" t="s">
        <v>11</v>
      </c>
      <c r="E26" s="32"/>
      <c r="F26" s="71">
        <v>15059</v>
      </c>
      <c r="G26" s="71">
        <v>6188</v>
      </c>
      <c r="H26" s="71">
        <v>5526</v>
      </c>
      <c r="I26" s="71">
        <v>0</v>
      </c>
      <c r="J26" s="71">
        <v>0</v>
      </c>
      <c r="K26" s="71">
        <v>3523</v>
      </c>
      <c r="L26" s="64">
        <f>IFERROR(F26/G26-1,"n/a")</f>
        <v>1.4335811247575951</v>
      </c>
      <c r="M26" s="64">
        <f>IFERROR(F26/H26-1,"n/a")</f>
        <v>1.7251176257690917</v>
      </c>
      <c r="N26" s="64" t="str">
        <f>IFERROR(F26/I26-1,"n/a")</f>
        <v>n/a</v>
      </c>
      <c r="O26" s="64" t="str">
        <f>IFERROR(F26/J26-1,"n/a")</f>
        <v>n/a</v>
      </c>
      <c r="P26" s="60">
        <f>IFERROR(F26/K26-1,"n/a")</f>
        <v>3.2744819755889862</v>
      </c>
      <c r="Q26" s="68">
        <f>'June-24'!Q26+F26</f>
        <v>33718</v>
      </c>
      <c r="R26" s="68">
        <f>'June-24'!R26+G26</f>
        <v>19775</v>
      </c>
      <c r="S26" s="68">
        <f>'June-24'!S26+H26</f>
        <v>8677</v>
      </c>
      <c r="T26" s="68">
        <f>'June-24'!T26+I26</f>
        <v>0</v>
      </c>
      <c r="U26" s="68">
        <f>'June-24'!U26+J26</f>
        <v>0</v>
      </c>
      <c r="V26" s="68">
        <f>'June-24'!V26+K26</f>
        <v>13750</v>
      </c>
      <c r="W26" s="64">
        <f>IFERROR(Q26/R26-1,"n/a")</f>
        <v>0.70508217446270538</v>
      </c>
      <c r="X26" s="64">
        <f>IFERROR(Q26/S26-1,"n/a")</f>
        <v>2.88590526679728</v>
      </c>
      <c r="Y26" s="64" t="str">
        <f>IFERROR(Q26/T26-1,"n/a")</f>
        <v>n/a</v>
      </c>
      <c r="Z26" s="64" t="str">
        <f>IFERROR(Q26/U26-1,"n/a")</f>
        <v>n/a</v>
      </c>
      <c r="AA26" s="60">
        <f>IFERROR(Q26/V26-1,"n/a")</f>
        <v>1.4522181818181816</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441</v>
      </c>
      <c r="G27" s="75">
        <f t="shared" si="0"/>
        <v>353</v>
      </c>
      <c r="H27" s="75">
        <f t="shared" si="0"/>
        <v>311</v>
      </c>
      <c r="I27" s="75">
        <f t="shared" si="0"/>
        <v>63</v>
      </c>
      <c r="J27" s="75">
        <f t="shared" si="0"/>
        <v>2</v>
      </c>
      <c r="K27" s="75">
        <f t="shared" si="0"/>
        <v>281</v>
      </c>
      <c r="L27" s="66">
        <f>IFERROR(F27/G27-1,"n/a")</f>
        <v>0.24929178470254953</v>
      </c>
      <c r="M27" s="66">
        <f>IFERROR(F27/H27-1,"n/a")</f>
        <v>0.41800643086816724</v>
      </c>
      <c r="N27" s="66">
        <f>IFERROR(F27/I27-1,"n/a")</f>
        <v>6</v>
      </c>
      <c r="O27" s="66">
        <f>IFERROR(F27/J27-1,"n/a")</f>
        <v>219.5</v>
      </c>
      <c r="P27" s="62">
        <f>IFERROR(F27/K27-1,"n/a")</f>
        <v>0.56939501779359425</v>
      </c>
      <c r="Q27" s="75">
        <f t="shared" ref="Q27:V28" si="1">Q13+Q16+Q19+Q22+Q25</f>
        <v>2913</v>
      </c>
      <c r="R27" s="75">
        <f t="shared" si="1"/>
        <v>2382</v>
      </c>
      <c r="S27" s="75">
        <f t="shared" si="1"/>
        <v>1949</v>
      </c>
      <c r="T27" s="75">
        <f t="shared" si="1"/>
        <v>121</v>
      </c>
      <c r="U27" s="75">
        <f t="shared" si="1"/>
        <v>609</v>
      </c>
      <c r="V27" s="75">
        <f t="shared" si="1"/>
        <v>1798</v>
      </c>
      <c r="W27" s="66">
        <f>IFERROR(Q27/R27-1,"n/a")</f>
        <v>0.2229219143576826</v>
      </c>
      <c r="X27" s="66">
        <f>IFERROR(Q27/S27-1,"n/a")</f>
        <v>0.49461262185736277</v>
      </c>
      <c r="Y27" s="66">
        <f>IFERROR(Q27/T27-1,"n/a")</f>
        <v>23.074380165289256</v>
      </c>
      <c r="Z27" s="66">
        <f>IFERROR(Q27/U27-1,"n/a")</f>
        <v>3.7832512315270934</v>
      </c>
      <c r="AA27" s="62">
        <f>IFERROR(Q27/V27-1,"n/a")</f>
        <v>0.62013348164627358</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1595545</v>
      </c>
      <c r="G28" s="76">
        <f t="shared" si="0"/>
        <v>1271791</v>
      </c>
      <c r="H28" s="76">
        <f t="shared" si="0"/>
        <v>857236</v>
      </c>
      <c r="I28" s="76">
        <f t="shared" si="0"/>
        <v>92497</v>
      </c>
      <c r="J28" s="76">
        <f t="shared" si="0"/>
        <v>6081</v>
      </c>
      <c r="K28" s="76">
        <f t="shared" si="0"/>
        <v>868909</v>
      </c>
      <c r="L28" s="67">
        <f>IFERROR(F28/G28-1,"n/a")</f>
        <v>0.25456541208421823</v>
      </c>
      <c r="M28" s="67">
        <f>IFERROR(F28/H28-1,"n/a")</f>
        <v>0.86126690899588909</v>
      </c>
      <c r="N28" s="67">
        <f>IFERROR(F28/I28-1,"n/a")</f>
        <v>16.249694584689234</v>
      </c>
      <c r="O28" s="67">
        <f>IFERROR(F28/J28-1,"n/a")</f>
        <v>261.38200953790493</v>
      </c>
      <c r="P28" s="63">
        <f>IFERROR(F28/K28-1,"n/a")</f>
        <v>0.83626248548467097</v>
      </c>
      <c r="Q28" s="76">
        <f t="shared" si="1"/>
        <v>8973110.4000000004</v>
      </c>
      <c r="R28" s="76">
        <f t="shared" si="1"/>
        <v>6870350</v>
      </c>
      <c r="S28" s="76">
        <f t="shared" si="1"/>
        <v>3489716</v>
      </c>
      <c r="T28" s="76">
        <f t="shared" si="1"/>
        <v>162487</v>
      </c>
      <c r="U28" s="76">
        <f t="shared" si="1"/>
        <v>1284596</v>
      </c>
      <c r="V28" s="76">
        <f t="shared" si="1"/>
        <v>5116128</v>
      </c>
      <c r="W28" s="67">
        <f>IFERROR(Q28/R28-1,"n/a")</f>
        <v>0.30606306811152284</v>
      </c>
      <c r="X28" s="67">
        <f>IFERROR(Q28/S28-1,"n/a")</f>
        <v>1.5713010457011403</v>
      </c>
      <c r="Y28" s="67">
        <f>IFERROR(Q28/T28-1,"n/a")</f>
        <v>54.223558807781551</v>
      </c>
      <c r="Z28" s="67">
        <f>IFERROR(Q28/U28-1,"n/a")</f>
        <v>5.9851614048307802</v>
      </c>
      <c r="AA28" s="63">
        <f>IFERROR(Q28/V28-1,"n/a")</f>
        <v>0.75388700204529679</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July</v>
      </c>
      <c r="G33" s="159"/>
      <c r="H33" s="159"/>
      <c r="I33" s="159"/>
      <c r="J33" s="159"/>
      <c r="K33" s="159"/>
      <c r="L33" s="159"/>
      <c r="M33" s="159"/>
      <c r="N33" s="159"/>
      <c r="O33" s="159"/>
      <c r="P33" s="160"/>
      <c r="Q33" s="162" t="s">
        <v>136</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166</v>
      </c>
      <c r="G37" s="74">
        <f t="shared" si="3"/>
        <v>105</v>
      </c>
      <c r="H37" s="74">
        <f t="shared" si="3"/>
        <v>84</v>
      </c>
      <c r="I37" s="74">
        <f t="shared" si="3"/>
        <v>28</v>
      </c>
      <c r="J37" s="74">
        <f t="shared" si="3"/>
        <v>0</v>
      </c>
      <c r="K37" s="74">
        <f t="shared" si="3"/>
        <v>101</v>
      </c>
      <c r="L37" s="64">
        <f>IFERROR(F37/G37-1,"n/a")</f>
        <v>0.58095238095238089</v>
      </c>
      <c r="M37" s="64">
        <f>IFERROR(F37/H37-1,"n/a")</f>
        <v>0.97619047619047628</v>
      </c>
      <c r="N37" s="64">
        <f>IFERROR(F37/I37-1,"n/a")</f>
        <v>4.9285714285714288</v>
      </c>
      <c r="O37" s="64" t="str">
        <f>IFERROR(F37/J37-1,"n/a")</f>
        <v>n/a</v>
      </c>
      <c r="P37" s="60">
        <f>IFERROR(F37/K37-1,"n/a")</f>
        <v>0.64356435643564347</v>
      </c>
      <c r="Q37" s="74">
        <f>'June-24'!Q37+F37</f>
        <v>672</v>
      </c>
      <c r="R37" s="74">
        <f>'June-24'!R37+G37</f>
        <v>428</v>
      </c>
      <c r="S37" s="74">
        <f>'June-24'!S37+H37</f>
        <v>380</v>
      </c>
      <c r="T37" s="74">
        <f>'June-24'!T37+I37</f>
        <v>28</v>
      </c>
      <c r="U37" s="74">
        <f>'June-24'!U37+J37</f>
        <v>42</v>
      </c>
      <c r="V37" s="74">
        <f>'June-24'!V37+K37</f>
        <v>410</v>
      </c>
      <c r="W37" s="120">
        <f>IFERROR(Q37/R37-1,"n/a")</f>
        <v>0.57009345794392519</v>
      </c>
      <c r="X37" s="120">
        <f>IFERROR(R37/S37-1,"n/a")</f>
        <v>0.12631578947368416</v>
      </c>
      <c r="Y37" s="120">
        <f>IFERROR(R37/T37-1,"n/a")</f>
        <v>14.285714285714286</v>
      </c>
      <c r="Z37" s="120">
        <f>IFERROR(R37/U37-1,"n/a")</f>
        <v>9.1904761904761898</v>
      </c>
      <c r="AA37" s="121">
        <f>IFERROR(R37/V37-1,"n/a")</f>
        <v>4.3902439024390283E-2</v>
      </c>
      <c r="AB37" s="148"/>
      <c r="AC37" s="89">
        <v>1486</v>
      </c>
      <c r="AD37" s="89">
        <v>1052</v>
      </c>
      <c r="AE37" s="70">
        <v>551</v>
      </c>
      <c r="AF37" s="78">
        <v>1584</v>
      </c>
      <c r="AH37" s="123"/>
    </row>
    <row r="38" spans="1:34" s="124" customFormat="1" ht="10.199999999999999">
      <c r="A38" s="123"/>
      <c r="B38" s="123"/>
      <c r="C38" s="33"/>
      <c r="D38" s="26" t="s">
        <v>11</v>
      </c>
      <c r="E38" s="32"/>
      <c r="F38" s="74">
        <f t="shared" si="3"/>
        <v>639139</v>
      </c>
      <c r="G38" s="74">
        <f t="shared" si="3"/>
        <v>396404</v>
      </c>
      <c r="H38" s="74">
        <f t="shared" si="3"/>
        <v>292122</v>
      </c>
      <c r="I38" s="74">
        <f t="shared" si="3"/>
        <v>30914</v>
      </c>
      <c r="J38" s="74">
        <f t="shared" si="3"/>
        <v>0</v>
      </c>
      <c r="K38" s="74">
        <f t="shared" si="3"/>
        <v>332464</v>
      </c>
      <c r="L38" s="64">
        <f>IFERROR(F38/G38-1,"n/a")</f>
        <v>0.61234245870374671</v>
      </c>
      <c r="M38" s="64">
        <f>IFERROR(F38/H38-1,"n/a")</f>
        <v>1.1879180616317839</v>
      </c>
      <c r="N38" s="64">
        <f>IFERROR(F38/I38-1,"n/a")</f>
        <v>19.674742834961506</v>
      </c>
      <c r="O38" s="64" t="str">
        <f>IFERROR(F38/J38-1,"n/a")</f>
        <v>n/a</v>
      </c>
      <c r="P38" s="60">
        <f>IFERROR(F38/K38-1,"n/a")</f>
        <v>0.92243069926367971</v>
      </c>
      <c r="Q38" s="74">
        <f>'June-24'!Q38+F38</f>
        <v>2440355</v>
      </c>
      <c r="R38" s="74">
        <f>'June-24'!R38+G38</f>
        <v>1559282</v>
      </c>
      <c r="S38" s="74">
        <f>'June-24'!S38+H38</f>
        <v>1076553</v>
      </c>
      <c r="T38" s="74">
        <f>'June-24'!T38+I38</f>
        <v>30914</v>
      </c>
      <c r="U38" s="74">
        <f>'June-24'!U38+J38</f>
        <v>0</v>
      </c>
      <c r="V38" s="74">
        <f>'June-24'!V38+K38</f>
        <v>1332615</v>
      </c>
      <c r="W38" s="120">
        <f>IFERROR(Q38/R38-1,"n/a")</f>
        <v>0.56505045270836196</v>
      </c>
      <c r="X38" s="120">
        <f>IFERROR(R38/S38-1,"n/a")</f>
        <v>0.44840244744104574</v>
      </c>
      <c r="Y38" s="120">
        <f>IFERROR(R38/T38-1,"n/a")</f>
        <v>49.439347868279746</v>
      </c>
      <c r="Z38" s="120" t="str">
        <f>IFERROR(R38/U38-1,"n/a")</f>
        <v>n/a</v>
      </c>
      <c r="AA38" s="121">
        <f>IFERROR(R38/V38-1,"n/a")</f>
        <v>0.17009188700412348</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K41" si="4">F16</f>
        <v>93</v>
      </c>
      <c r="G40" s="74">
        <f t="shared" si="4"/>
        <v>71</v>
      </c>
      <c r="H40" s="74">
        <f t="shared" si="4"/>
        <v>62</v>
      </c>
      <c r="I40" s="74">
        <f t="shared" si="4"/>
        <v>22</v>
      </c>
      <c r="J40" s="74">
        <f t="shared" si="4"/>
        <v>0</v>
      </c>
      <c r="K40" s="74">
        <f t="shared" si="4"/>
        <v>59</v>
      </c>
      <c r="L40" s="64">
        <f>IFERROR(F40/G40-1,"n/a")</f>
        <v>0.3098591549295775</v>
      </c>
      <c r="M40" s="64">
        <f>IFERROR(F40/H40-1,"n/a")</f>
        <v>0.5</v>
      </c>
      <c r="N40" s="64">
        <f>IFERROR(F40/I40-1,"n/a")</f>
        <v>3.2272727272727275</v>
      </c>
      <c r="O40" s="64" t="str">
        <f>IFERROR(F40/J40-1,"n/a")</f>
        <v>n/a</v>
      </c>
      <c r="P40" s="60">
        <f>IFERROR(F40/K40-1,"n/a")</f>
        <v>0.57627118644067798</v>
      </c>
      <c r="Q40" s="74">
        <f>'June-24'!Q40+F40</f>
        <v>354</v>
      </c>
      <c r="R40" s="74">
        <f>'June-24'!R40+G40</f>
        <v>260</v>
      </c>
      <c r="S40" s="74">
        <f>'June-24'!S40+H40</f>
        <v>278</v>
      </c>
      <c r="T40" s="74">
        <f>'June-24'!T40+I40</f>
        <v>61</v>
      </c>
      <c r="U40" s="74">
        <f>'June-24'!U40+J40</f>
        <v>0</v>
      </c>
      <c r="V40" s="74">
        <f>'June-24'!V40+K40</f>
        <v>252</v>
      </c>
      <c r="W40" s="120">
        <f>IFERROR(Q40/R40-1,"n/a")</f>
        <v>0.36153846153846159</v>
      </c>
      <c r="X40" s="120">
        <f>IFERROR(R40/S40-1,"n/a")</f>
        <v>-6.4748201438848962E-2</v>
      </c>
      <c r="Y40" s="120">
        <f>IFERROR(R40/T40-1,"n/a")</f>
        <v>3.2622950819672134</v>
      </c>
      <c r="Z40" s="120" t="str">
        <f>IFERROR(R40/U40-1,"n/a")</f>
        <v>n/a</v>
      </c>
      <c r="AA40" s="121">
        <f>IFERROR(R40/V40-1,"n/a")</f>
        <v>3.1746031746031855E-2</v>
      </c>
      <c r="AB40" s="148"/>
      <c r="AC40" s="89">
        <v>563</v>
      </c>
      <c r="AD40" s="89">
        <v>226</v>
      </c>
      <c r="AE40" s="70">
        <v>66</v>
      </c>
      <c r="AF40" s="78">
        <v>573</v>
      </c>
      <c r="AH40" s="123"/>
    </row>
    <row r="41" spans="1:34" s="124" customFormat="1" ht="10.199999999999999">
      <c r="A41" s="123"/>
      <c r="B41" s="123"/>
      <c r="C41" s="33"/>
      <c r="D41" s="26" t="s">
        <v>11</v>
      </c>
      <c r="E41" s="32"/>
      <c r="F41" s="74">
        <f t="shared" si="4"/>
        <v>287103</v>
      </c>
      <c r="G41" s="74">
        <f t="shared" si="4"/>
        <v>271757</v>
      </c>
      <c r="H41" s="74">
        <f t="shared" si="4"/>
        <v>137630</v>
      </c>
      <c r="I41" s="74">
        <f t="shared" si="4"/>
        <v>37562</v>
      </c>
      <c r="J41" s="74">
        <f t="shared" si="4"/>
        <v>0</v>
      </c>
      <c r="K41" s="74">
        <f t="shared" si="4"/>
        <v>174121</v>
      </c>
      <c r="L41" s="64">
        <f>IFERROR(F41/G41-1,"n/a")</f>
        <v>5.6469566561302864E-2</v>
      </c>
      <c r="M41" s="64">
        <f>IFERROR(F41/H41-1,"n/a")</f>
        <v>1.0860495531497492</v>
      </c>
      <c r="N41" s="64">
        <f>IFERROR(F41/I41-1,"n/a")</f>
        <v>6.643442841169267</v>
      </c>
      <c r="O41" s="64" t="str">
        <f>IFERROR(F41/J41-1,"n/a")</f>
        <v>n/a</v>
      </c>
      <c r="P41" s="60">
        <f>IFERROR(F41/K41-1,"n/a")</f>
        <v>0.64887061296454762</v>
      </c>
      <c r="Q41" s="74">
        <f>'June-24'!Q41+F41</f>
        <v>930282</v>
      </c>
      <c r="R41" s="74">
        <f>'June-24'!R41+G41</f>
        <v>765080</v>
      </c>
      <c r="S41" s="74">
        <f>'June-24'!S41+H41</f>
        <v>401684</v>
      </c>
      <c r="T41" s="74">
        <f>'June-24'!T41+I41</f>
        <v>92526</v>
      </c>
      <c r="U41" s="74">
        <f>'June-24'!U41+J41</f>
        <v>0</v>
      </c>
      <c r="V41" s="74">
        <f>'June-24'!V41+K41</f>
        <v>652250</v>
      </c>
      <c r="W41" s="120">
        <f>IFERROR(Q41/R41-1,"n/a")</f>
        <v>0.2159277461180531</v>
      </c>
      <c r="X41" s="120">
        <f>IFERROR(R41/S41-1,"n/a")</f>
        <v>0.90468129176168333</v>
      </c>
      <c r="Y41" s="120">
        <f>IFERROR(R41/T41-1,"n/a")</f>
        <v>7.2688109288200078</v>
      </c>
      <c r="Z41" s="120" t="str">
        <f>IFERROR(R41/U41-1,"n/a")</f>
        <v>n/a</v>
      </c>
      <c r="AA41" s="121">
        <f>IFERROR(R41/V41-1,"n/a")</f>
        <v>0.17298581832119586</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5">F19</f>
        <v>100</v>
      </c>
      <c r="G43" s="74">
        <f t="shared" si="5"/>
        <v>93</v>
      </c>
      <c r="H43" s="74">
        <f t="shared" si="5"/>
        <v>88</v>
      </c>
      <c r="I43" s="74">
        <f t="shared" si="5"/>
        <v>3</v>
      </c>
      <c r="J43" s="74">
        <f t="shared" si="5"/>
        <v>2</v>
      </c>
      <c r="K43" s="74">
        <f t="shared" si="5"/>
        <v>50</v>
      </c>
      <c r="L43" s="64">
        <f>IFERROR(F43/G43-1,"n/a")</f>
        <v>7.5268817204301008E-2</v>
      </c>
      <c r="M43" s="64">
        <f>IFERROR(F43/H43-1,"n/a")</f>
        <v>0.13636363636363646</v>
      </c>
      <c r="N43" s="64">
        <f>IFERROR(F43/I43-1,"n/a")</f>
        <v>32.333333333333336</v>
      </c>
      <c r="O43" s="64">
        <f>IFERROR(F43/J43-1,"n/a")</f>
        <v>49</v>
      </c>
      <c r="P43" s="60">
        <f>IFERROR(F43/K43-1,"n/a")</f>
        <v>1</v>
      </c>
      <c r="Q43" s="74">
        <f>'June-24'!Q43+F43</f>
        <v>338</v>
      </c>
      <c r="R43" s="74">
        <f>'June-24'!R43+G43</f>
        <v>326</v>
      </c>
      <c r="S43" s="74">
        <f>'June-24'!S43+H43</f>
        <v>305</v>
      </c>
      <c r="T43" s="74">
        <f>'June-24'!T43+I43</f>
        <v>6</v>
      </c>
      <c r="U43" s="74">
        <f>'June-24'!U43+J43</f>
        <v>2</v>
      </c>
      <c r="V43" s="74">
        <f>'June-24'!V43+K43</f>
        <v>150</v>
      </c>
      <c r="W43" s="120">
        <f>IFERROR(Q43/R43-1,"n/a")</f>
        <v>3.6809815950920255E-2</v>
      </c>
      <c r="X43" s="120">
        <f>IFERROR(R43/S43-1,"n/a")</f>
        <v>6.8852459016393475E-2</v>
      </c>
      <c r="Y43" s="120">
        <f>IFERROR(R43/T43-1,"n/a")</f>
        <v>53.333333333333336</v>
      </c>
      <c r="Z43" s="120">
        <f>IFERROR(R43/U43-1,"n/a")</f>
        <v>162</v>
      </c>
      <c r="AA43" s="121">
        <f>IFERROR(R43/V43-1,"n/a")</f>
        <v>1.1733333333333333</v>
      </c>
      <c r="AB43" s="148"/>
      <c r="AC43" s="89">
        <v>669</v>
      </c>
      <c r="AD43" s="89">
        <v>59</v>
      </c>
      <c r="AE43" s="70">
        <v>9</v>
      </c>
      <c r="AF43" s="78">
        <v>287</v>
      </c>
      <c r="AH43" s="123"/>
    </row>
    <row r="44" spans="1:34" s="124" customFormat="1" ht="10.199999999999999">
      <c r="A44" s="123"/>
      <c r="B44" s="123"/>
      <c r="C44" s="33"/>
      <c r="D44" s="26" t="s">
        <v>11</v>
      </c>
      <c r="E44" s="32"/>
      <c r="F44" s="74">
        <f t="shared" si="5"/>
        <v>262595</v>
      </c>
      <c r="G44" s="74">
        <f t="shared" si="5"/>
        <v>203881</v>
      </c>
      <c r="H44" s="74">
        <f t="shared" si="5"/>
        <v>138433</v>
      </c>
      <c r="I44" s="74">
        <f t="shared" si="5"/>
        <v>468</v>
      </c>
      <c r="J44" s="74">
        <f t="shared" si="5"/>
        <v>6081</v>
      </c>
      <c r="K44" s="74">
        <f t="shared" si="5"/>
        <v>97604</v>
      </c>
      <c r="L44" s="64">
        <f>IFERROR(F44/G44-1,"n/a")</f>
        <v>0.28798171482384327</v>
      </c>
      <c r="M44" s="64">
        <f>IFERROR(F44/H44-1,"n/a")</f>
        <v>0.89691041875853306</v>
      </c>
      <c r="N44" s="64">
        <f>IFERROR(F44/I44-1,"n/a")</f>
        <v>560.10042735042737</v>
      </c>
      <c r="O44" s="64">
        <f>IFERROR(F44/J44-1,"n/a")</f>
        <v>42.182864660417692</v>
      </c>
      <c r="P44" s="60">
        <f>IFERROR(F44/K44-1,"n/a")</f>
        <v>1.6904122781853204</v>
      </c>
      <c r="Q44" s="74">
        <f>'June-24'!Q44+F44</f>
        <v>698242.4</v>
      </c>
      <c r="R44" s="74">
        <f>'June-24'!R44+G44</f>
        <v>576815</v>
      </c>
      <c r="S44" s="74">
        <f>'June-24'!S44+H44</f>
        <v>377939</v>
      </c>
      <c r="T44" s="74">
        <f>'June-24'!T44+I44</f>
        <v>468</v>
      </c>
      <c r="U44" s="74">
        <f>'June-24'!U44+J44</f>
        <v>8294</v>
      </c>
      <c r="V44" s="74">
        <f>'June-24'!V44+K44</f>
        <v>277902</v>
      </c>
      <c r="W44" s="120">
        <f>IFERROR(Q44/R44-1,"n/a")</f>
        <v>0.21051359621369081</v>
      </c>
      <c r="X44" s="120">
        <f>IFERROR(R44/S44-1,"n/a")</f>
        <v>0.52621190192068035</v>
      </c>
      <c r="Y44" s="120">
        <f>IFERROR(R44/T44-1,"n/a")</f>
        <v>1231.5106837606838</v>
      </c>
      <c r="Z44" s="120">
        <f>IFERROR(R44/U44-1,"n/a")</f>
        <v>68.546057390884982</v>
      </c>
      <c r="AA44" s="121">
        <f>IFERROR(R44/V44-1,"n/a")</f>
        <v>1.0756057890911186</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6">F22</f>
        <v>78</v>
      </c>
      <c r="G46" s="74">
        <f t="shared" si="6"/>
        <v>81</v>
      </c>
      <c r="H46" s="74">
        <f t="shared" si="6"/>
        <v>74</v>
      </c>
      <c r="I46" s="74">
        <f t="shared" si="6"/>
        <v>10</v>
      </c>
      <c r="J46" s="74">
        <f t="shared" si="6"/>
        <v>0</v>
      </c>
      <c r="K46" s="74">
        <f t="shared" si="6"/>
        <v>68</v>
      </c>
      <c r="L46" s="64">
        <f>IFERROR(F46/G46-1,"n/a")</f>
        <v>-3.703703703703709E-2</v>
      </c>
      <c r="M46" s="64">
        <f>IFERROR(F46/H46-1,"n/a")</f>
        <v>5.4054054054053946E-2</v>
      </c>
      <c r="N46" s="64">
        <f>IFERROR(F46/I46-1,"n/a")</f>
        <v>6.8</v>
      </c>
      <c r="O46" s="64" t="str">
        <f>IFERROR(F46/J46-1,"n/a")</f>
        <v>n/a</v>
      </c>
      <c r="P46" s="60">
        <f>IFERROR(F46/K46-1,"n/a")</f>
        <v>0.14705882352941169</v>
      </c>
      <c r="Q46" s="74">
        <f>'June-24'!Q46+F46</f>
        <v>515</v>
      </c>
      <c r="R46" s="74">
        <f>'June-24'!R46+G46</f>
        <v>490</v>
      </c>
      <c r="S46" s="74">
        <f>'June-24'!S46+H46</f>
        <v>350</v>
      </c>
      <c r="T46" s="74">
        <f>'June-24'!T46+I46</f>
        <v>14</v>
      </c>
      <c r="U46" s="74">
        <f>'June-24'!U46+J46</f>
        <v>0</v>
      </c>
      <c r="V46" s="74">
        <f>'June-24'!V46+K46</f>
        <v>341</v>
      </c>
      <c r="W46" s="120">
        <f>IFERROR(Q46/R46-1,"n/a")</f>
        <v>5.1020408163265252E-2</v>
      </c>
      <c r="X46" s="120">
        <f>IFERROR(R46/S46-1,"n/a")</f>
        <v>0.39999999999999991</v>
      </c>
      <c r="Y46" s="120">
        <f>IFERROR(R46/T46-1,"n/a")</f>
        <v>34</v>
      </c>
      <c r="Z46" s="120" t="str">
        <f>IFERROR(R46/U46-1,"n/a")</f>
        <v>n/a</v>
      </c>
      <c r="AA46" s="121">
        <f>IFERROR(R46/V46-1,"n/a")</f>
        <v>0.43695014662756604</v>
      </c>
      <c r="AB46" s="148"/>
      <c r="AC46" s="89">
        <v>1129</v>
      </c>
      <c r="AD46" s="89">
        <v>336</v>
      </c>
      <c r="AE46" s="84">
        <v>43</v>
      </c>
      <c r="AF46" s="78">
        <v>781</v>
      </c>
      <c r="AH46" s="123"/>
    </row>
    <row r="47" spans="1:34" s="124" customFormat="1" ht="10.199999999999999">
      <c r="A47" s="123"/>
      <c r="B47" s="123"/>
      <c r="C47" s="33"/>
      <c r="D47" s="26" t="s">
        <v>11</v>
      </c>
      <c r="E47" s="32"/>
      <c r="F47" s="74">
        <f t="shared" si="6"/>
        <v>391649</v>
      </c>
      <c r="G47" s="74">
        <f t="shared" si="6"/>
        <v>393561</v>
      </c>
      <c r="H47" s="74">
        <f t="shared" si="6"/>
        <v>283525</v>
      </c>
      <c r="I47" s="74">
        <f t="shared" si="6"/>
        <v>23553</v>
      </c>
      <c r="J47" s="74">
        <f t="shared" si="6"/>
        <v>0</v>
      </c>
      <c r="K47" s="74">
        <f t="shared" si="6"/>
        <v>261197</v>
      </c>
      <c r="L47" s="64">
        <f>IFERROR(F47/G47-1,"n/a")</f>
        <v>-4.8582049542510441E-3</v>
      </c>
      <c r="M47" s="64">
        <f>IFERROR(F47/H47-1,"n/a")</f>
        <v>0.38135614143373608</v>
      </c>
      <c r="N47" s="64">
        <f>IFERROR(F47/I47-1,"n/a")</f>
        <v>15.628412516452258</v>
      </c>
      <c r="O47" s="64" t="str">
        <f>IFERROR(F47/J47-1,"n/a")</f>
        <v>n/a</v>
      </c>
      <c r="P47" s="60">
        <f>IFERROR(F47/K47-1,"n/a")</f>
        <v>0.49943912066371365</v>
      </c>
      <c r="Q47" s="74">
        <f>'June-24'!Q47+F47</f>
        <v>1633319</v>
      </c>
      <c r="R47" s="74">
        <f>'June-24'!R47+G47</f>
        <v>1471039</v>
      </c>
      <c r="S47" s="74">
        <f>'June-24'!S47+H47</f>
        <v>757158</v>
      </c>
      <c r="T47" s="74">
        <f>'June-24'!T47+I47</f>
        <v>28476</v>
      </c>
      <c r="U47" s="74">
        <f>'June-24'!U47+J47</f>
        <v>0</v>
      </c>
      <c r="V47" s="74">
        <f>'June-24'!V47+K47</f>
        <v>1049749</v>
      </c>
      <c r="W47" s="120">
        <f>IFERROR(Q47/R47-1,"n/a")</f>
        <v>0.1103165857601327</v>
      </c>
      <c r="X47" s="120">
        <f>IFERROR(R47/S47-1,"n/a")</f>
        <v>0.94284284125638251</v>
      </c>
      <c r="Y47" s="120">
        <f>IFERROR(R47/T47-1,"n/a")</f>
        <v>50.658905745188932</v>
      </c>
      <c r="Z47" s="120" t="str">
        <f>IFERROR(R47/U47-1,"n/a")</f>
        <v>n/a</v>
      </c>
      <c r="AA47" s="121">
        <f>IFERROR(R47/V47-1,"n/a")</f>
        <v>0.40132450709645839</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7">F25</f>
        <v>4</v>
      </c>
      <c r="G49" s="74">
        <f t="shared" si="7"/>
        <v>3</v>
      </c>
      <c r="H49" s="74">
        <f t="shared" si="7"/>
        <v>3</v>
      </c>
      <c r="I49" s="74">
        <f t="shared" si="7"/>
        <v>0</v>
      </c>
      <c r="J49" s="74">
        <f t="shared" si="7"/>
        <v>0</v>
      </c>
      <c r="K49" s="74">
        <f t="shared" si="7"/>
        <v>3</v>
      </c>
      <c r="L49" s="64">
        <f>IFERROR(F49/G49-1,"n/a")</f>
        <v>0.33333333333333326</v>
      </c>
      <c r="M49" s="64">
        <f>IFERROR(F49/H49-1,"n/a")</f>
        <v>0.33333333333333326</v>
      </c>
      <c r="N49" s="64" t="str">
        <f>IFERROR(F49/I49-1,"n/a")</f>
        <v>n/a</v>
      </c>
      <c r="O49" s="64" t="str">
        <f>IFERROR(F49/J49-1,"n/a")</f>
        <v>n/a</v>
      </c>
      <c r="P49" s="60">
        <f>IFERROR(F49/K49-1,"n/a")</f>
        <v>0.33333333333333326</v>
      </c>
      <c r="Q49" s="74">
        <f>'June-24'!Q49+F49</f>
        <v>9</v>
      </c>
      <c r="R49" s="74">
        <f>'June-24'!R49+G49</f>
        <v>11</v>
      </c>
      <c r="S49" s="74">
        <f>'June-24'!S49+H49</f>
        <v>5</v>
      </c>
      <c r="T49" s="74">
        <f>'June-24'!T49+I49</f>
        <v>0</v>
      </c>
      <c r="U49" s="74">
        <f>'June-24'!U49+J49</f>
        <v>0</v>
      </c>
      <c r="V49" s="74">
        <f>'June-24'!V49+K49</f>
        <v>11</v>
      </c>
      <c r="W49" s="120">
        <f t="shared" ref="W49:X52" si="8">IFERROR(Q49/R49-1,"n/a")</f>
        <v>-0.18181818181818177</v>
      </c>
      <c r="X49" s="120">
        <f t="shared" si="8"/>
        <v>1.2000000000000002</v>
      </c>
      <c r="Y49" s="120" t="str">
        <f>IFERROR(R49/T49-1,"n/a")</f>
        <v>n/a</v>
      </c>
      <c r="Z49" s="120" t="str">
        <f>IFERROR(R49/U49-1,"n/a")</f>
        <v>n/a</v>
      </c>
      <c r="AA49" s="121">
        <f>IFERROR(R49/V49-1,"n/a")</f>
        <v>0</v>
      </c>
      <c r="AB49" s="148"/>
      <c r="AC49" s="89">
        <v>9</v>
      </c>
      <c r="AD49" s="68">
        <v>0</v>
      </c>
      <c r="AE49" s="68">
        <v>0</v>
      </c>
      <c r="AF49" s="78">
        <v>16</v>
      </c>
      <c r="AH49" s="123"/>
    </row>
    <row r="50" spans="3:34" s="124" customFormat="1" ht="10.199999999999999">
      <c r="C50" s="33"/>
      <c r="D50" s="26" t="s">
        <v>11</v>
      </c>
      <c r="E50" s="32"/>
      <c r="F50" s="74">
        <f t="shared" si="7"/>
        <v>15059</v>
      </c>
      <c r="G50" s="74">
        <f t="shared" si="7"/>
        <v>6188</v>
      </c>
      <c r="H50" s="74">
        <f t="shared" si="7"/>
        <v>5526</v>
      </c>
      <c r="I50" s="74">
        <f t="shared" si="7"/>
        <v>0</v>
      </c>
      <c r="J50" s="74">
        <f t="shared" si="7"/>
        <v>0</v>
      </c>
      <c r="K50" s="74">
        <f t="shared" si="7"/>
        <v>3523</v>
      </c>
      <c r="L50" s="64">
        <f>IFERROR(F50/G50-1,"n/a")</f>
        <v>1.4335811247575951</v>
      </c>
      <c r="M50" s="64">
        <f>IFERROR(F50/H50-1,"n/a")</f>
        <v>1.7251176257690917</v>
      </c>
      <c r="N50" s="64" t="str">
        <f>IFERROR(F50/I50-1,"n/a")</f>
        <v>n/a</v>
      </c>
      <c r="O50" s="64" t="str">
        <f>IFERROR(F50/J50-1,"n/a")</f>
        <v>n/a</v>
      </c>
      <c r="P50" s="60">
        <f>IFERROR(F50/K50-1,"n/a")</f>
        <v>3.2744819755889862</v>
      </c>
      <c r="Q50" s="74">
        <f>'June-24'!Q50+F50</f>
        <v>33718</v>
      </c>
      <c r="R50" s="74">
        <f>'June-24'!R50+G50</f>
        <v>19775</v>
      </c>
      <c r="S50" s="74">
        <f>'June-24'!S50+H50</f>
        <v>8677</v>
      </c>
      <c r="T50" s="74">
        <f>'June-24'!T50+I50</f>
        <v>0</v>
      </c>
      <c r="U50" s="74">
        <f>'June-24'!U50+J50</f>
        <v>0</v>
      </c>
      <c r="V50" s="74">
        <f>'June-24'!V50+K50</f>
        <v>13750</v>
      </c>
      <c r="W50" s="120">
        <f t="shared" si="8"/>
        <v>0.70508217446270538</v>
      </c>
      <c r="X50" s="120">
        <f t="shared" si="8"/>
        <v>1.2790134839230149</v>
      </c>
      <c r="Y50" s="120" t="str">
        <f>IFERROR(R50/T50-1,"n/a")</f>
        <v>n/a</v>
      </c>
      <c r="Z50" s="120" t="str">
        <f>IFERROR(R50/U50-1,"n/a")</f>
        <v>n/a</v>
      </c>
      <c r="AA50" s="121">
        <f>IFERROR(R50/V50-1,"n/a")</f>
        <v>0.43818181818181823</v>
      </c>
      <c r="AB50" s="148"/>
      <c r="AC50" s="82">
        <v>15637</v>
      </c>
      <c r="AD50" s="68">
        <v>0</v>
      </c>
      <c r="AE50" s="68">
        <v>0</v>
      </c>
      <c r="AF50" s="78">
        <v>20248</v>
      </c>
      <c r="AH50" s="123"/>
    </row>
    <row r="51" spans="3:34" s="124" customFormat="1" ht="10.8" thickBot="1">
      <c r="C51" s="35" t="s">
        <v>12</v>
      </c>
      <c r="D51" s="36"/>
      <c r="E51" s="37"/>
      <c r="F51" s="75">
        <f>F37+F40+F43+F46+F49</f>
        <v>441</v>
      </c>
      <c r="G51" s="75">
        <f>G37+G40+G43+G46+G49</f>
        <v>353</v>
      </c>
      <c r="H51" s="75">
        <f t="shared" ref="H51:K52" si="9">H37+H40+H43+H46+H49</f>
        <v>311</v>
      </c>
      <c r="I51" s="75">
        <f t="shared" si="9"/>
        <v>63</v>
      </c>
      <c r="J51" s="75">
        <f t="shared" si="9"/>
        <v>2</v>
      </c>
      <c r="K51" s="75">
        <f t="shared" si="9"/>
        <v>281</v>
      </c>
      <c r="L51" s="66">
        <f>IFERROR(F51/G51-1,"n/a")</f>
        <v>0.24929178470254953</v>
      </c>
      <c r="M51" s="66">
        <f>IFERROR(F51/H51-1,"n/a")</f>
        <v>0.41800643086816724</v>
      </c>
      <c r="N51" s="66">
        <f>IFERROR(F51/I51-1,"n/a")</f>
        <v>6</v>
      </c>
      <c r="O51" s="66">
        <f>IFERROR(F51/J51-1,"n/a")</f>
        <v>219.5</v>
      </c>
      <c r="P51" s="62">
        <f>IFERROR(F51/K51-1,"n/a")</f>
        <v>0.56939501779359425</v>
      </c>
      <c r="Q51" s="75">
        <f t="shared" ref="Q51:V52" si="10">Q37+Q40+Q43+Q46+Q49</f>
        <v>1888</v>
      </c>
      <c r="R51" s="75">
        <f t="shared" si="10"/>
        <v>1515</v>
      </c>
      <c r="S51" s="75">
        <f>S37+S40+S43+S46+S49</f>
        <v>1318</v>
      </c>
      <c r="T51" s="75">
        <f t="shared" si="10"/>
        <v>109</v>
      </c>
      <c r="U51" s="75">
        <f t="shared" si="10"/>
        <v>44</v>
      </c>
      <c r="V51" s="75">
        <f t="shared" si="10"/>
        <v>1164</v>
      </c>
      <c r="W51" s="66">
        <f t="shared" si="8"/>
        <v>0.24620462046204628</v>
      </c>
      <c r="X51" s="66">
        <f t="shared" si="8"/>
        <v>0.14946889226100146</v>
      </c>
      <c r="Y51" s="66">
        <f>IFERROR(R51/T51-1,"n/a")</f>
        <v>12.899082568807339</v>
      </c>
      <c r="Z51" s="66">
        <f t="shared" ref="Z51:Z52" si="11">IFERROR(R51/U51-1,"n/a")</f>
        <v>33.43181818181818</v>
      </c>
      <c r="AA51" s="62">
        <f>IFERROR(R51/V51-1,"n/a")</f>
        <v>0.30154639175257736</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1595545</v>
      </c>
      <c r="G52" s="76">
        <f>G38+G41+G44+G47+G50</f>
        <v>1271791</v>
      </c>
      <c r="H52" s="76">
        <f t="shared" si="9"/>
        <v>857236</v>
      </c>
      <c r="I52" s="76">
        <f t="shared" si="9"/>
        <v>92497</v>
      </c>
      <c r="J52" s="76">
        <f t="shared" si="9"/>
        <v>6081</v>
      </c>
      <c r="K52" s="76">
        <f t="shared" si="9"/>
        <v>868909</v>
      </c>
      <c r="L52" s="67">
        <f>IFERROR(F52/G52-1,"n/a")</f>
        <v>0.25456541208421823</v>
      </c>
      <c r="M52" s="67">
        <f>IFERROR(F52/H52-1,"n/a")</f>
        <v>0.86126690899588909</v>
      </c>
      <c r="N52" s="67">
        <f>IFERROR(F52/I52-1,"n/a")</f>
        <v>16.249694584689234</v>
      </c>
      <c r="O52" s="67">
        <f>IFERROR(F52/J52-1,"n/a")</f>
        <v>261.38200953790493</v>
      </c>
      <c r="P52" s="63">
        <f>IFERROR(F52/K52-1,"n/a")</f>
        <v>0.83626248548467097</v>
      </c>
      <c r="Q52" s="76">
        <f t="shared" si="10"/>
        <v>5735916.4000000004</v>
      </c>
      <c r="R52" s="76">
        <f t="shared" si="10"/>
        <v>4391991</v>
      </c>
      <c r="S52" s="76">
        <f t="shared" si="10"/>
        <v>2622011</v>
      </c>
      <c r="T52" s="76">
        <f t="shared" si="10"/>
        <v>152384</v>
      </c>
      <c r="U52" s="76">
        <f t="shared" si="10"/>
        <v>8294</v>
      </c>
      <c r="V52" s="76">
        <f t="shared" si="10"/>
        <v>3326266</v>
      </c>
      <c r="W52" s="67">
        <f t="shared" si="8"/>
        <v>0.30599457057175217</v>
      </c>
      <c r="X52" s="67">
        <f t="shared" si="8"/>
        <v>0.67504674846901858</v>
      </c>
      <c r="Y52" s="118">
        <f>IFERROR(R52/T52-1,"n/a")</f>
        <v>27.821864500209998</v>
      </c>
      <c r="Z52" s="118">
        <f t="shared" si="11"/>
        <v>528.53834096937544</v>
      </c>
      <c r="AA52" s="119">
        <f>IFERROR(R52/V52-1,"n/a")</f>
        <v>0.32039680530661108</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2561-9790-418D-9F21-8F693819A9C3}">
  <dimension ref="A1:AH66"/>
  <sheetViews>
    <sheetView showGridLines="0" topLeftCell="A41" zoomScale="95" zoomScaleNormal="75" workbookViewId="0">
      <selection activeCell="F52" sqref="F52"/>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45488</v>
      </c>
      <c r="AG3" s="25"/>
      <c r="AH3" s="9"/>
    </row>
    <row r="4" spans="1:34" ht="16.2">
      <c r="A4" s="9"/>
      <c r="B4" s="11" t="s">
        <v>7</v>
      </c>
      <c r="C4" s="26"/>
      <c r="D4" s="93" t="s">
        <v>51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June</v>
      </c>
      <c r="G9" s="156"/>
      <c r="H9" s="156"/>
      <c r="I9" s="156"/>
      <c r="J9" s="156"/>
      <c r="K9" s="156"/>
      <c r="L9" s="156"/>
      <c r="M9" s="156"/>
      <c r="N9" s="156"/>
      <c r="O9" s="156"/>
      <c r="P9" s="157"/>
      <c r="Q9" s="158" t="str">
        <f>"January to "&amp; D4</f>
        <v>January to June</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156</v>
      </c>
      <c r="G13" s="73">
        <v>95</v>
      </c>
      <c r="H13" s="71">
        <v>77</v>
      </c>
      <c r="I13" s="71">
        <v>0</v>
      </c>
      <c r="J13" s="71">
        <v>0</v>
      </c>
      <c r="K13" s="71">
        <v>90</v>
      </c>
      <c r="L13" s="64">
        <f>IFERROR(F13/G13-1,"n/a")</f>
        <v>0.64210526315789473</v>
      </c>
      <c r="M13" s="64">
        <f>IFERROR(F13/H13-1,"n/a")</f>
        <v>1.0259740259740258</v>
      </c>
      <c r="N13" s="64" t="str">
        <f>IFERROR(F13/I13-1,"n/a")</f>
        <v>n/a</v>
      </c>
      <c r="O13" s="64" t="str">
        <f>IFERROR(F13/J13-1,"n/a")</f>
        <v>n/a</v>
      </c>
      <c r="P13" s="60">
        <f>IFERROR(F13/K13-1,"n/a")</f>
        <v>0.73333333333333339</v>
      </c>
      <c r="Q13" s="68">
        <f>'May-24'!Q13+F13</f>
        <v>1208</v>
      </c>
      <c r="R13" s="68">
        <f>'May-24'!R13+G13</f>
        <v>853</v>
      </c>
      <c r="S13" s="68">
        <f>'May-24'!S13+H13</f>
        <v>826</v>
      </c>
      <c r="T13" s="68">
        <f>'May-24'!T13+I13</f>
        <v>0</v>
      </c>
      <c r="U13" s="68">
        <f>'May-24'!U13+J13</f>
        <v>551</v>
      </c>
      <c r="V13" s="68">
        <f>'May-24'!V13+K13</f>
        <v>825</v>
      </c>
      <c r="W13" s="64">
        <f>IFERROR(Q13/R13-1,"n/a")</f>
        <v>0.41617819460726846</v>
      </c>
      <c r="X13" s="64">
        <f>IFERROR(Q13/S13-1,"n/a")</f>
        <v>0.46246973365617428</v>
      </c>
      <c r="Y13" s="64" t="str">
        <f>IFERROR(Q13/T13-1,"n/a")</f>
        <v>n/a</v>
      </c>
      <c r="Z13" s="64">
        <f>IFERROR(Q13/U13-1,"n/a")</f>
        <v>1.1923774954627948</v>
      </c>
      <c r="AA13" s="60">
        <f>IFERROR(Q13/V13-1,"n/a")</f>
        <v>0.46424242424242435</v>
      </c>
      <c r="AB13" s="68">
        <v>1630</v>
      </c>
      <c r="AC13" s="68">
        <v>1486</v>
      </c>
      <c r="AD13" s="68">
        <v>522</v>
      </c>
      <c r="AE13" s="68">
        <v>551</v>
      </c>
      <c r="AF13" s="135">
        <v>1591</v>
      </c>
      <c r="AG13" s="123"/>
      <c r="AH13" s="123"/>
    </row>
    <row r="14" spans="1:34" s="124" customFormat="1" ht="10.8">
      <c r="A14" s="123"/>
      <c r="B14" s="128"/>
      <c r="C14" s="33"/>
      <c r="D14" s="26" t="s">
        <v>11</v>
      </c>
      <c r="E14" s="32"/>
      <c r="F14" s="71">
        <v>557443</v>
      </c>
      <c r="G14" s="73">
        <v>359885</v>
      </c>
      <c r="H14" s="71">
        <v>251675</v>
      </c>
      <c r="I14" s="71">
        <v>0</v>
      </c>
      <c r="J14" s="71">
        <v>0</v>
      </c>
      <c r="K14" s="71">
        <v>303053</v>
      </c>
      <c r="L14" s="64">
        <f>IFERROR(F14/G14-1,"n/a")</f>
        <v>0.54894758047709691</v>
      </c>
      <c r="M14" s="64">
        <f>IFERROR(F14/H14-1,"n/a")</f>
        <v>1.2149319558955001</v>
      </c>
      <c r="N14" s="64" t="str">
        <f>IFERROR(F14/I14-1,"n/a")</f>
        <v>n/a</v>
      </c>
      <c r="O14" s="64" t="str">
        <f>IFERROR(F14/J14-1,"n/a")</f>
        <v>n/a</v>
      </c>
      <c r="P14" s="60">
        <f>IFERROR(F14/K14-1,"n/a")</f>
        <v>0.83942412713287773</v>
      </c>
      <c r="Q14" s="68">
        <f>'May-24'!Q14+F14</f>
        <v>3955040</v>
      </c>
      <c r="R14" s="68">
        <f>'May-24'!R14+G14</f>
        <v>2701062</v>
      </c>
      <c r="S14" s="68">
        <f>'May-24'!S14+H14</f>
        <v>1544089</v>
      </c>
      <c r="T14" s="68">
        <f>'May-24'!T14+I14</f>
        <v>0</v>
      </c>
      <c r="U14" s="68">
        <f>'May-24'!U14+J14</f>
        <v>1092884</v>
      </c>
      <c r="V14" s="68">
        <f>'May-24'!V14+K14</f>
        <v>2451255</v>
      </c>
      <c r="W14" s="64">
        <f>IFERROR(Q14/R14-1,"n/a")</f>
        <v>0.46425368984495718</v>
      </c>
      <c r="X14" s="64">
        <f>IFERROR(Q14/S14-1,"n/a")</f>
        <v>1.5614067582891917</v>
      </c>
      <c r="Y14" s="64" t="str">
        <f>IFERROR(Q14/T14-1,"n/a")</f>
        <v>n/a</v>
      </c>
      <c r="Z14" s="64">
        <f>IFERROR(Q14/U14-1,"n/a")</f>
        <v>2.6189019145673282</v>
      </c>
      <c r="AA14" s="60">
        <f>IFERROR(Q14/V14-1,"n/a")</f>
        <v>0.61347554619980382</v>
      </c>
      <c r="AB14" s="68">
        <v>5232537</v>
      </c>
      <c r="AC14" s="68">
        <v>3592413</v>
      </c>
      <c r="AD14" s="68">
        <v>768312</v>
      </c>
      <c r="AE14" s="68">
        <v>1092884</v>
      </c>
      <c r="AF14" s="135">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114</v>
      </c>
      <c r="G16" s="74">
        <v>73</v>
      </c>
      <c r="H16" s="71">
        <v>89</v>
      </c>
      <c r="I16" s="71">
        <v>17</v>
      </c>
      <c r="J16" s="71">
        <v>0</v>
      </c>
      <c r="K16" s="71">
        <v>71</v>
      </c>
      <c r="L16" s="64">
        <f>IFERROR(F16/G16-1,"n/a")</f>
        <v>0.56164383561643838</v>
      </c>
      <c r="M16" s="64">
        <f>IFERROR(F16/H16-1,"n/a")</f>
        <v>0.2808988764044944</v>
      </c>
      <c r="N16" s="64">
        <f>IFERROR(F16/I16-1,"n/a")</f>
        <v>5.7058823529411766</v>
      </c>
      <c r="O16" s="64" t="str">
        <f>IFERROR(F16/J16-1,"n/a")</f>
        <v>n/a</v>
      </c>
      <c r="P16" s="60">
        <f>IFERROR(F16/K16-1,"n/a")</f>
        <v>0.60563380281690149</v>
      </c>
      <c r="Q16" s="68">
        <f>'May-24'!Q16+F16</f>
        <v>298</v>
      </c>
      <c r="R16" s="68">
        <f>'May-24'!R16+G16</f>
        <v>216</v>
      </c>
      <c r="S16" s="68">
        <f>'May-24'!S16+H16</f>
        <v>252</v>
      </c>
      <c r="T16" s="68">
        <f>'May-24'!T16+I16</f>
        <v>51</v>
      </c>
      <c r="U16" s="68">
        <f>'May-24'!U16+J16</f>
        <v>10</v>
      </c>
      <c r="V16" s="68">
        <f>'May-24'!V16+K16</f>
        <v>216</v>
      </c>
      <c r="W16" s="64">
        <f>IFERROR(Q16/R16-1,"n/a")</f>
        <v>0.37962962962962954</v>
      </c>
      <c r="X16" s="64">
        <f>IFERROR(Q16/S16-1,"n/a")</f>
        <v>0.18253968253968256</v>
      </c>
      <c r="Y16" s="64">
        <f>IFERROR(Q16/T16-1,"n/a")</f>
        <v>4.8431372549019605</v>
      </c>
      <c r="Z16" s="64">
        <f>IFERROR(Q16/U16-1,"n/a")</f>
        <v>28.8</v>
      </c>
      <c r="AA16" s="60">
        <f>IFERROR(Q16/V16-1,"n/a")</f>
        <v>0.37962962962962954</v>
      </c>
      <c r="AB16" s="68">
        <v>575</v>
      </c>
      <c r="AC16" s="68">
        <v>572</v>
      </c>
      <c r="AD16" s="68">
        <v>202</v>
      </c>
      <c r="AE16" s="68">
        <v>54</v>
      </c>
      <c r="AF16" s="135">
        <v>586</v>
      </c>
      <c r="AG16" s="123"/>
      <c r="AH16" s="123"/>
    </row>
    <row r="17" spans="1:34" s="124" customFormat="1" ht="10.8">
      <c r="A17" s="123"/>
      <c r="B17" s="128"/>
      <c r="C17" s="33"/>
      <c r="D17" s="26" t="s">
        <v>11</v>
      </c>
      <c r="E17" s="32"/>
      <c r="F17" s="71">
        <v>313005</v>
      </c>
      <c r="G17" s="74">
        <v>224892</v>
      </c>
      <c r="H17" s="71">
        <v>121649</v>
      </c>
      <c r="I17" s="71">
        <v>24481</v>
      </c>
      <c r="J17" s="71">
        <v>0</v>
      </c>
      <c r="K17" s="71">
        <v>165399</v>
      </c>
      <c r="L17" s="64">
        <f>IFERROR(F17/G17-1,"n/a")</f>
        <v>0.39180139800437552</v>
      </c>
      <c r="M17" s="64">
        <f>IFERROR(F17/H17-1,"n/a")</f>
        <v>1.5730174518491724</v>
      </c>
      <c r="N17" s="64">
        <f>IFERROR(F17/I17-1,"n/a")</f>
        <v>11.785629671990524</v>
      </c>
      <c r="O17" s="64" t="str">
        <f>IFERROR(F17/J17-1,"n/a")</f>
        <v>n/a</v>
      </c>
      <c r="P17" s="60">
        <f>IFERROR(F17/K17-1,"n/a")</f>
        <v>0.89242377523443306</v>
      </c>
      <c r="Q17" s="68">
        <f>'May-24'!Q17+F17</f>
        <v>773753</v>
      </c>
      <c r="R17" s="68">
        <f>'May-24'!R17+G17</f>
        <v>576378</v>
      </c>
      <c r="S17" s="68">
        <f>'May-24'!S17+H17</f>
        <v>300562</v>
      </c>
      <c r="T17" s="68">
        <f>'May-24'!T17+I17</f>
        <v>65067</v>
      </c>
      <c r="U17" s="68">
        <f>'May-24'!U17+J17</f>
        <v>41113</v>
      </c>
      <c r="V17" s="68">
        <f>'May-24'!V17+K17</f>
        <v>558503</v>
      </c>
      <c r="W17" s="64">
        <f>IFERROR(Q17/R17-1,"n/a")</f>
        <v>0.34244020417156795</v>
      </c>
      <c r="X17" s="64">
        <f>IFERROR(Q17/S17-1,"n/a")</f>
        <v>1.5743540434253167</v>
      </c>
      <c r="Y17" s="64">
        <f>IFERROR(Q17/T17-1,"n/a")</f>
        <v>10.891634776461187</v>
      </c>
      <c r="Z17" s="64">
        <f>IFERROR(Q17/U17-1,"n/a")</f>
        <v>17.820154209130934</v>
      </c>
      <c r="AA17" s="60">
        <f>IFERROR(Q17/V17-1,"n/a")</f>
        <v>0.38540527087589505</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95</v>
      </c>
      <c r="G19" s="73">
        <v>87</v>
      </c>
      <c r="H19" s="71">
        <v>91</v>
      </c>
      <c r="I19" s="71">
        <v>0</v>
      </c>
      <c r="J19" s="71">
        <v>0</v>
      </c>
      <c r="K19" s="71">
        <v>42</v>
      </c>
      <c r="L19" s="64">
        <f>IFERROR(F19/G19-1,"n/a")</f>
        <v>9.1954022988505857E-2</v>
      </c>
      <c r="M19" s="64">
        <f>IFERROR(F19/H19-1,"n/a")</f>
        <v>4.3956043956044022E-2</v>
      </c>
      <c r="N19" s="64" t="str">
        <f>IFERROR(F19/I19-1,"n/a")</f>
        <v>n/a</v>
      </c>
      <c r="O19" s="64" t="str">
        <f>IFERROR(F19/J19-1,"n/a")</f>
        <v>n/a</v>
      </c>
      <c r="P19" s="60">
        <f>IFERROR(F19/K19-1,"n/a")</f>
        <v>1.2619047619047619</v>
      </c>
      <c r="Q19" s="68">
        <f>'May-24'!Q19+F19</f>
        <v>265</v>
      </c>
      <c r="R19" s="68">
        <f>'May-24'!R19+G19</f>
        <v>256</v>
      </c>
      <c r="S19" s="68">
        <f>'May-24'!S19+H19</f>
        <v>229</v>
      </c>
      <c r="T19" s="68">
        <f>'May-24'!T19+I19</f>
        <v>3</v>
      </c>
      <c r="U19" s="68">
        <f>'May-24'!U19+J19</f>
        <v>3</v>
      </c>
      <c r="V19" s="68">
        <f>'May-24'!V19+K19</f>
        <v>106</v>
      </c>
      <c r="W19" s="64">
        <f>IFERROR(Q19/R19-1,"n/a")</f>
        <v>3.515625E-2</v>
      </c>
      <c r="X19" s="64">
        <f>IFERROR(Q19/S19-1,"n/a")</f>
        <v>0.15720524017467241</v>
      </c>
      <c r="Y19" s="64">
        <f>IFERROR(Q19/T19-1,"n/a")</f>
        <v>87.333333333333329</v>
      </c>
      <c r="Z19" s="64">
        <f>IFERROR(Q19/U19-1,"n/a")</f>
        <v>87.333333333333329</v>
      </c>
      <c r="AA19" s="60">
        <f>IFERROR(Q19/V19-1,"n/a")</f>
        <v>1.5</v>
      </c>
      <c r="AB19" s="68">
        <v>708</v>
      </c>
      <c r="AC19" s="68">
        <v>658</v>
      </c>
      <c r="AD19" s="68">
        <v>47</v>
      </c>
      <c r="AE19" s="68">
        <v>9</v>
      </c>
      <c r="AF19" s="135">
        <v>290</v>
      </c>
      <c r="AG19" s="123"/>
      <c r="AH19" s="123"/>
    </row>
    <row r="20" spans="1:34" s="124" customFormat="1" ht="10.8">
      <c r="A20" s="123"/>
      <c r="B20" s="128"/>
      <c r="C20" s="33"/>
      <c r="D20" s="26" t="s">
        <v>11</v>
      </c>
      <c r="E20" s="32"/>
      <c r="F20" s="71">
        <v>203091</v>
      </c>
      <c r="G20" s="73">
        <f>132170+37144</f>
        <v>169314</v>
      </c>
      <c r="H20" s="71">
        <v>118355</v>
      </c>
      <c r="I20" s="71">
        <v>0</v>
      </c>
      <c r="J20" s="71">
        <v>2213</v>
      </c>
      <c r="K20" s="71">
        <f>46798+31061</f>
        <v>77859</v>
      </c>
      <c r="L20" s="64">
        <f>IFERROR(F20/G20-1,"n/a")</f>
        <v>0.19949324922924272</v>
      </c>
      <c r="M20" s="64">
        <f>IFERROR(F20/H20-1,"n/a")</f>
        <v>0.71594778420852512</v>
      </c>
      <c r="N20" s="64" t="str">
        <f>IFERROR(F20/I20-1,"n/a")</f>
        <v>n/a</v>
      </c>
      <c r="O20" s="64">
        <f>IFERROR(F20/J20-1,"n/a")</f>
        <v>90.771802982376869</v>
      </c>
      <c r="P20" s="60">
        <f>IFERROR(F20/K20-1,"n/a")</f>
        <v>1.6084460370670057</v>
      </c>
      <c r="Q20" s="68">
        <f>'May-24'!Q20+F20</f>
        <v>475388.4</v>
      </c>
      <c r="R20" s="68">
        <f>'May-24'!R20+G20</f>
        <v>393780</v>
      </c>
      <c r="S20" s="68">
        <f>'May-24'!S20+H20</f>
        <v>242591</v>
      </c>
      <c r="T20" s="68">
        <f>'May-24'!T20+I20</f>
        <v>0</v>
      </c>
      <c r="U20" s="68">
        <f>'May-24'!U20+J20</f>
        <v>3966</v>
      </c>
      <c r="V20" s="68">
        <f>'May-24'!V20+K20</f>
        <v>186782</v>
      </c>
      <c r="W20" s="64">
        <f>IFERROR(Q20/R20-1,"n/a")</f>
        <v>0.20724363857991768</v>
      </c>
      <c r="X20" s="64">
        <f>IFERROR(Q20/S20-1,"n/a")</f>
        <v>0.95962917008462822</v>
      </c>
      <c r="Y20" s="64" t="str">
        <f>IFERROR(Q20/T20-1,"n/a")</f>
        <v>n/a</v>
      </c>
      <c r="Z20" s="64">
        <f>IFERROR(Q20/U20-1,"n/a")</f>
        <v>118.86596066565809</v>
      </c>
      <c r="AA20" s="60">
        <f>IFERROR(Q20/V20-1,"n/a")</f>
        <v>1.5451510316839956</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96</v>
      </c>
      <c r="G22" s="74">
        <v>88</v>
      </c>
      <c r="H22" s="71">
        <v>69</v>
      </c>
      <c r="I22" s="71">
        <v>4</v>
      </c>
      <c r="J22" s="71">
        <v>0</v>
      </c>
      <c r="K22" s="71">
        <v>70</v>
      </c>
      <c r="L22" s="64">
        <f>IFERROR(F22/G22-1,"n/a")</f>
        <v>9.0909090909090828E-2</v>
      </c>
      <c r="M22" s="64">
        <f>IFERROR(F22/H22-1,"n/a")</f>
        <v>0.39130434782608692</v>
      </c>
      <c r="N22" s="64">
        <f>IFERROR(F22/I22-1,"n/a")</f>
        <v>23</v>
      </c>
      <c r="O22" s="64" t="str">
        <f>IFERROR(F22/J22-1,"n/a")</f>
        <v>n/a</v>
      </c>
      <c r="P22" s="60">
        <f>IFERROR(F22/K22-1,"n/a")</f>
        <v>0.37142857142857144</v>
      </c>
      <c r="Q22" s="68">
        <f>'May-24'!Q22+F22</f>
        <v>696</v>
      </c>
      <c r="R22" s="68">
        <f>'May-24'!R22+G22</f>
        <v>696</v>
      </c>
      <c r="S22" s="68">
        <f>'May-24'!S22+H22</f>
        <v>329</v>
      </c>
      <c r="T22" s="68">
        <f>'May-24'!T22+I22</f>
        <v>4</v>
      </c>
      <c r="U22" s="68">
        <f>'May-24'!U22+J22</f>
        <v>43</v>
      </c>
      <c r="V22" s="68">
        <f>'May-24'!V22+K22</f>
        <v>362</v>
      </c>
      <c r="W22" s="64">
        <f>IFERROR(Q22/R22-1,"n/a")</f>
        <v>0</v>
      </c>
      <c r="X22" s="64">
        <f>IFERROR(Q22/S22-1,"n/a")</f>
        <v>1.115501519756839</v>
      </c>
      <c r="Y22" s="64">
        <f>IFERROR(Q22/T22-1,"n/a")</f>
        <v>173</v>
      </c>
      <c r="Z22" s="64">
        <f>IFERROR(Q22/U22-1,"n/a")</f>
        <v>15.186046511627907</v>
      </c>
      <c r="AA22" s="60">
        <f>IFERROR(Q22/V22-1,"n/a")</f>
        <v>0.92265193370165743</v>
      </c>
      <c r="AB22" s="68">
        <v>1500</v>
      </c>
      <c r="AC22" s="68">
        <v>895</v>
      </c>
      <c r="AD22" s="68">
        <v>283</v>
      </c>
      <c r="AE22" s="68">
        <v>43</v>
      </c>
      <c r="AF22" s="135">
        <v>827</v>
      </c>
      <c r="AG22" s="123"/>
      <c r="AH22" s="123"/>
    </row>
    <row r="23" spans="1:34" s="124" customFormat="1" ht="10.8">
      <c r="A23" s="123"/>
      <c r="B23" s="128"/>
      <c r="C23" s="33"/>
      <c r="D23" s="26" t="s">
        <v>11</v>
      </c>
      <c r="E23" s="32"/>
      <c r="F23" s="71">
        <v>382725</v>
      </c>
      <c r="G23" s="73">
        <v>334459</v>
      </c>
      <c r="H23" s="71">
        <v>183895</v>
      </c>
      <c r="I23" s="71">
        <v>4923</v>
      </c>
      <c r="J23" s="71">
        <v>0</v>
      </c>
      <c r="K23" s="71">
        <v>275367</v>
      </c>
      <c r="L23" s="64">
        <f>IFERROR(F23/G23-1,"n/a")</f>
        <v>0.1443106628914157</v>
      </c>
      <c r="M23" s="64">
        <f>IFERROR(F23/H23-1,"n/a")</f>
        <v>1.0812148236765546</v>
      </c>
      <c r="N23" s="64">
        <f>IFERROR(F23/I23-1,"n/a")</f>
        <v>76.742230347349178</v>
      </c>
      <c r="O23" s="64" t="str">
        <f>IFERROR(F23/J23-1,"n/a")</f>
        <v>n/a</v>
      </c>
      <c r="P23" s="60">
        <f>IFERROR(F23/K23-1,"n/a")</f>
        <v>0.38987242480035733</v>
      </c>
      <c r="Q23" s="68">
        <f>'May-24'!Q23+F23</f>
        <v>2154725</v>
      </c>
      <c r="R23" s="68">
        <f>'May-24'!R23+G23</f>
        <v>1913752</v>
      </c>
      <c r="S23" s="68">
        <f>'May-24'!S23+H23</f>
        <v>542087</v>
      </c>
      <c r="T23" s="68">
        <f>'May-24'!T23+I23</f>
        <v>4923</v>
      </c>
      <c r="U23" s="68">
        <f>'May-24'!U23+J23</f>
        <v>140552</v>
      </c>
      <c r="V23" s="68">
        <f>'May-24'!V23+K23</f>
        <v>1040452</v>
      </c>
      <c r="W23" s="64">
        <f>IFERROR(Q23/R23-1,"n/a")</f>
        <v>0.12591652418913224</v>
      </c>
      <c r="X23" s="64">
        <f>IFERROR(Q23/S23-1,"n/a")</f>
        <v>2.9748693475401549</v>
      </c>
      <c r="Y23" s="64">
        <f>IFERROR(Q23/T23-1,"n/a")</f>
        <v>436.68535445866343</v>
      </c>
      <c r="Z23" s="64">
        <f>IFERROR(Q23/U23-1,"n/a")</f>
        <v>14.330447094313849</v>
      </c>
      <c r="AA23" s="60">
        <f>IFERROR(Q23/V23-1,"n/a")</f>
        <v>1.0709508944189641</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2</v>
      </c>
      <c r="G25" s="71">
        <v>4</v>
      </c>
      <c r="H25" s="71">
        <v>1</v>
      </c>
      <c r="I25" s="71">
        <v>0</v>
      </c>
      <c r="J25" s="71">
        <v>0</v>
      </c>
      <c r="K25" s="71">
        <v>5</v>
      </c>
      <c r="L25" s="64">
        <f>IFERROR(F25/G25-1,"n/a")</f>
        <v>-0.5</v>
      </c>
      <c r="M25" s="64">
        <f>IFERROR(F25/H25-1,"n/a")</f>
        <v>1</v>
      </c>
      <c r="N25" s="64" t="str">
        <f>IFERROR(F25/I25-1,"n/a")</f>
        <v>n/a</v>
      </c>
      <c r="O25" s="64" t="str">
        <f>IFERROR(F25/J25-1,"n/a")</f>
        <v>n/a</v>
      </c>
      <c r="P25" s="60">
        <f>IFERROR(F25/K25-1,"n/a")</f>
        <v>-0.6</v>
      </c>
      <c r="Q25" s="68">
        <f>'May-24'!Q25+F25</f>
        <v>5</v>
      </c>
      <c r="R25" s="68">
        <f>'May-24'!R25+G25</f>
        <v>8</v>
      </c>
      <c r="S25" s="68">
        <f>'May-24'!S25+H25</f>
        <v>2</v>
      </c>
      <c r="T25" s="68">
        <f>'May-24'!T25+I25</f>
        <v>0</v>
      </c>
      <c r="U25" s="68">
        <f>'May-24'!U25+J25</f>
        <v>0</v>
      </c>
      <c r="V25" s="68">
        <f>'May-24'!V25+K25</f>
        <v>8</v>
      </c>
      <c r="W25" s="64">
        <f>IFERROR(Q25/R25-1,"n/a")</f>
        <v>-0.375</v>
      </c>
      <c r="X25" s="64">
        <f>IFERROR(Q25/S25-1,"n/a")</f>
        <v>1.5</v>
      </c>
      <c r="Y25" s="64" t="str">
        <f>IFERROR(Q25/T25-1,"n/a")</f>
        <v>n/a</v>
      </c>
      <c r="Z25" s="64" t="str">
        <f>IFERROR(Q25/U25-1,"n/a")</f>
        <v>n/a</v>
      </c>
      <c r="AA25" s="60">
        <f>IFERROR(Q25/V25-1,"n/a")</f>
        <v>-0.375</v>
      </c>
      <c r="AB25" s="68">
        <v>21</v>
      </c>
      <c r="AC25" s="68">
        <v>9</v>
      </c>
      <c r="AD25" s="68">
        <v>0</v>
      </c>
      <c r="AE25" s="68">
        <v>0</v>
      </c>
      <c r="AF25" s="135">
        <v>16</v>
      </c>
      <c r="AG25" s="123"/>
      <c r="AH25" s="123"/>
    </row>
    <row r="26" spans="1:34" s="124" customFormat="1" ht="10.8">
      <c r="A26" s="123"/>
      <c r="B26" s="128"/>
      <c r="C26" s="33"/>
      <c r="D26" s="26" t="s">
        <v>11</v>
      </c>
      <c r="E26" s="32"/>
      <c r="F26" s="71">
        <v>6222</v>
      </c>
      <c r="G26" s="71">
        <v>9205</v>
      </c>
      <c r="H26" s="71">
        <v>2226</v>
      </c>
      <c r="I26" s="71">
        <v>0</v>
      </c>
      <c r="J26" s="71">
        <v>0</v>
      </c>
      <c r="K26" s="71">
        <v>6817</v>
      </c>
      <c r="L26" s="64">
        <f>IFERROR(F26/G26-1,"n/a")</f>
        <v>-0.32406300923411191</v>
      </c>
      <c r="M26" s="64">
        <f>IFERROR(F26/H26-1,"n/a")</f>
        <v>1.7951482479784366</v>
      </c>
      <c r="N26" s="64" t="str">
        <f>IFERROR(F26/I26-1,"n/a")</f>
        <v>n/a</v>
      </c>
      <c r="O26" s="64" t="str">
        <f>IFERROR(F26/J26-1,"n/a")</f>
        <v>n/a</v>
      </c>
      <c r="P26" s="60">
        <f>IFERROR(F26/K26-1,"n/a")</f>
        <v>-8.7281795511221949E-2</v>
      </c>
      <c r="Q26" s="68">
        <f>'May-24'!Q26+F26</f>
        <v>18659</v>
      </c>
      <c r="R26" s="68">
        <f>'May-24'!R26+G26</f>
        <v>13587</v>
      </c>
      <c r="S26" s="68">
        <f>'May-24'!S26+H26</f>
        <v>3151</v>
      </c>
      <c r="T26" s="68">
        <f>'May-24'!T26+I26</f>
        <v>0</v>
      </c>
      <c r="U26" s="68">
        <f>'May-24'!U26+J26</f>
        <v>0</v>
      </c>
      <c r="V26" s="68">
        <f>'May-24'!V26+K26</f>
        <v>10227</v>
      </c>
      <c r="W26" s="64">
        <f>IFERROR(Q26/R26-1,"n/a")</f>
        <v>0.37329800544638259</v>
      </c>
      <c r="X26" s="64">
        <f>IFERROR(Q26/S26-1,"n/a")</f>
        <v>4.9216121866074261</v>
      </c>
      <c r="Y26" s="64" t="str">
        <f>IFERROR(Q26/T26-1,"n/a")</f>
        <v>n/a</v>
      </c>
      <c r="Z26" s="64" t="str">
        <f>IFERROR(Q26/U26-1,"n/a")</f>
        <v>n/a</v>
      </c>
      <c r="AA26" s="60">
        <f>IFERROR(Q26/V26-1,"n/a")</f>
        <v>0.82448420846778125</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463</v>
      </c>
      <c r="G27" s="75">
        <f t="shared" si="0"/>
        <v>347</v>
      </c>
      <c r="H27" s="75">
        <f t="shared" si="0"/>
        <v>327</v>
      </c>
      <c r="I27" s="75">
        <f t="shared" si="0"/>
        <v>21</v>
      </c>
      <c r="J27" s="75">
        <f t="shared" si="0"/>
        <v>0</v>
      </c>
      <c r="K27" s="75">
        <f t="shared" si="0"/>
        <v>278</v>
      </c>
      <c r="L27" s="66">
        <f>IFERROR(F27/G27-1,"n/a")</f>
        <v>0.33429394812680124</v>
      </c>
      <c r="M27" s="66">
        <f>IFERROR(F27/H27-1,"n/a")</f>
        <v>0.41590214067278297</v>
      </c>
      <c r="N27" s="66">
        <f>IFERROR(F27/I27-1,"n/a")</f>
        <v>21.047619047619047</v>
      </c>
      <c r="O27" s="66" t="str">
        <f>IFERROR(F27/J27-1,"n/a")</f>
        <v>n/a</v>
      </c>
      <c r="P27" s="62">
        <f>IFERROR(F27/K27-1,"n/a")</f>
        <v>0.66546762589928066</v>
      </c>
      <c r="Q27" s="75">
        <f t="shared" ref="Q27:V28" si="1">Q13+Q16+Q19+Q22+Q25</f>
        <v>2472</v>
      </c>
      <c r="R27" s="75">
        <f t="shared" si="1"/>
        <v>2029</v>
      </c>
      <c r="S27" s="75">
        <f t="shared" si="1"/>
        <v>1638</v>
      </c>
      <c r="T27" s="75">
        <f t="shared" si="1"/>
        <v>58</v>
      </c>
      <c r="U27" s="75">
        <f t="shared" si="1"/>
        <v>607</v>
      </c>
      <c r="V27" s="75">
        <f t="shared" si="1"/>
        <v>1517</v>
      </c>
      <c r="W27" s="66">
        <f>IFERROR(Q27/R27-1,"n/a")</f>
        <v>0.21833415475603735</v>
      </c>
      <c r="X27" s="66">
        <f>IFERROR(Q27/S27-1,"n/a")</f>
        <v>0.50915750915750912</v>
      </c>
      <c r="Y27" s="66">
        <f>IFERROR(Q27/T27-1,"n/a")</f>
        <v>41.620689655172413</v>
      </c>
      <c r="Z27" s="66">
        <f>IFERROR(Q27/U27-1,"n/a")</f>
        <v>3.0724876441515647</v>
      </c>
      <c r="AA27" s="62">
        <f>IFERROR(Q27/V27-1,"n/a")</f>
        <v>0.62953197099538571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1462486</v>
      </c>
      <c r="G28" s="76">
        <f t="shared" si="0"/>
        <v>1097755</v>
      </c>
      <c r="H28" s="76">
        <f t="shared" si="0"/>
        <v>677800</v>
      </c>
      <c r="I28" s="76">
        <f t="shared" si="0"/>
        <v>29404</v>
      </c>
      <c r="J28" s="76">
        <f t="shared" si="0"/>
        <v>2213</v>
      </c>
      <c r="K28" s="76">
        <f t="shared" si="0"/>
        <v>828495</v>
      </c>
      <c r="L28" s="67">
        <f>IFERROR(F28/G28-1,"n/a")</f>
        <v>0.33225173194383073</v>
      </c>
      <c r="M28" s="67">
        <f>IFERROR(F28/H28-1,"n/a")</f>
        <v>1.1576954853939214</v>
      </c>
      <c r="N28" s="67">
        <f>IFERROR(F28/I28-1,"n/a")</f>
        <v>48.737654740851582</v>
      </c>
      <c r="O28" s="67">
        <f>IFERROR(F28/J28-1,"n/a")</f>
        <v>659.86127428829639</v>
      </c>
      <c r="P28" s="63">
        <f>IFERROR(F28/K28-1,"n/a")</f>
        <v>0.76523213779202037</v>
      </c>
      <c r="Q28" s="76">
        <f t="shared" si="1"/>
        <v>7377565.4000000004</v>
      </c>
      <c r="R28" s="76">
        <f t="shared" si="1"/>
        <v>5598559</v>
      </c>
      <c r="S28" s="76">
        <f t="shared" si="1"/>
        <v>2632480</v>
      </c>
      <c r="T28" s="76">
        <f t="shared" si="1"/>
        <v>69990</v>
      </c>
      <c r="U28" s="76">
        <f t="shared" si="1"/>
        <v>1278515</v>
      </c>
      <c r="V28" s="76">
        <f t="shared" si="1"/>
        <v>4247219</v>
      </c>
      <c r="W28" s="67">
        <f>IFERROR(Q28/R28-1,"n/a")</f>
        <v>0.31776148112398217</v>
      </c>
      <c r="X28" s="67">
        <f>IFERROR(Q28/S28-1,"n/a")</f>
        <v>1.8025152707712881</v>
      </c>
      <c r="Y28" s="67">
        <f>IFERROR(Q28/T28-1,"n/a")</f>
        <v>104.40884983569082</v>
      </c>
      <c r="Z28" s="67">
        <f>IFERROR(Q28/U28-1,"n/a")</f>
        <v>4.7704175547412433</v>
      </c>
      <c r="AA28" s="63">
        <f>IFERROR(Q28/V28-1,"n/a")</f>
        <v>0.73703437472849886</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June</v>
      </c>
      <c r="G33" s="159"/>
      <c r="H33" s="159"/>
      <c r="I33" s="159"/>
      <c r="J33" s="159"/>
      <c r="K33" s="159"/>
      <c r="L33" s="159"/>
      <c r="M33" s="159"/>
      <c r="N33" s="159"/>
      <c r="O33" s="159"/>
      <c r="P33" s="160"/>
      <c r="Q33" s="162" t="s">
        <v>134</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156</v>
      </c>
      <c r="G37" s="74">
        <f t="shared" si="3"/>
        <v>95</v>
      </c>
      <c r="H37" s="74">
        <f t="shared" si="3"/>
        <v>77</v>
      </c>
      <c r="I37" s="74">
        <f t="shared" si="3"/>
        <v>0</v>
      </c>
      <c r="J37" s="74">
        <f t="shared" si="3"/>
        <v>0</v>
      </c>
      <c r="K37" s="74">
        <f t="shared" si="3"/>
        <v>90</v>
      </c>
      <c r="L37" s="64">
        <f>IFERROR(F37/G37-1,"n/a")</f>
        <v>0.64210526315789473</v>
      </c>
      <c r="M37" s="64">
        <f>IFERROR(F37/H37-1,"n/a")</f>
        <v>1.0259740259740258</v>
      </c>
      <c r="N37" s="64" t="str">
        <f>IFERROR(F37/I37-1,"n/a")</f>
        <v>n/a</v>
      </c>
      <c r="O37" s="64" t="str">
        <f>IFERROR(F37/J37-1,"n/a")</f>
        <v>n/a</v>
      </c>
      <c r="P37" s="60">
        <f>IFERROR(F37/K37-1,"n/a")</f>
        <v>0.73333333333333339</v>
      </c>
      <c r="Q37" s="74">
        <f>'May-24'!Q37+F37</f>
        <v>506</v>
      </c>
      <c r="R37" s="74">
        <f>'May-24'!R37+G37</f>
        <v>323</v>
      </c>
      <c r="S37" s="74">
        <f>'May-24'!S37+H37</f>
        <v>296</v>
      </c>
      <c r="T37" s="74">
        <f>'May-24'!T37+I37</f>
        <v>0</v>
      </c>
      <c r="U37" s="74">
        <f>'May-24'!U37+J37</f>
        <v>42</v>
      </c>
      <c r="V37" s="74">
        <f>'May-24'!V37+K37</f>
        <v>309</v>
      </c>
      <c r="W37" s="120">
        <f>IFERROR(Q37/R37-1,"n/a")</f>
        <v>0.56656346749226016</v>
      </c>
      <c r="X37" s="120">
        <f>IFERROR(R37/S37-1,"n/a")</f>
        <v>9.1216216216216228E-2</v>
      </c>
      <c r="Y37" s="120" t="str">
        <f>IFERROR(R37/T37-1,"n/a")</f>
        <v>n/a</v>
      </c>
      <c r="Z37" s="120">
        <f>IFERROR(R37/U37-1,"n/a")</f>
        <v>6.6904761904761907</v>
      </c>
      <c r="AA37" s="121">
        <f>IFERROR(R37/V37-1,"n/a")</f>
        <v>4.5307443365695699E-2</v>
      </c>
      <c r="AB37" s="148"/>
      <c r="AC37" s="89">
        <v>1486</v>
      </c>
      <c r="AD37" s="89">
        <v>1052</v>
      </c>
      <c r="AE37" s="70">
        <v>551</v>
      </c>
      <c r="AF37" s="78">
        <v>1584</v>
      </c>
      <c r="AH37" s="123"/>
    </row>
    <row r="38" spans="1:34" s="124" customFormat="1" ht="10.199999999999999">
      <c r="A38" s="123"/>
      <c r="B38" s="123"/>
      <c r="C38" s="33"/>
      <c r="D38" s="26" t="s">
        <v>11</v>
      </c>
      <c r="E38" s="32"/>
      <c r="F38" s="74">
        <f t="shared" si="3"/>
        <v>557443</v>
      </c>
      <c r="G38" s="74">
        <f t="shared" si="3"/>
        <v>359885</v>
      </c>
      <c r="H38" s="74">
        <f t="shared" si="3"/>
        <v>251675</v>
      </c>
      <c r="I38" s="74">
        <f t="shared" si="3"/>
        <v>0</v>
      </c>
      <c r="J38" s="74">
        <f t="shared" si="3"/>
        <v>0</v>
      </c>
      <c r="K38" s="74">
        <f t="shared" si="3"/>
        <v>303053</v>
      </c>
      <c r="L38" s="64">
        <f>IFERROR(F38/G38-1,"n/a")</f>
        <v>0.54894758047709691</v>
      </c>
      <c r="M38" s="64">
        <f>IFERROR(F38/H38-1,"n/a")</f>
        <v>1.2149319558955001</v>
      </c>
      <c r="N38" s="64" t="str">
        <f>IFERROR(F38/I38-1,"n/a")</f>
        <v>n/a</v>
      </c>
      <c r="O38" s="64" t="str">
        <f>IFERROR(F38/J38-1,"n/a")</f>
        <v>n/a</v>
      </c>
      <c r="P38" s="60">
        <f>IFERROR(F38/K38-1,"n/a")</f>
        <v>0.83942412713287773</v>
      </c>
      <c r="Q38" s="74">
        <f>'May-24'!Q38+F38</f>
        <v>1801216</v>
      </c>
      <c r="R38" s="74">
        <f>'May-24'!R38+G38</f>
        <v>1162878</v>
      </c>
      <c r="S38" s="74">
        <f>'May-24'!S38+H38</f>
        <v>784431</v>
      </c>
      <c r="T38" s="74">
        <f>'May-24'!T38+I38</f>
        <v>0</v>
      </c>
      <c r="U38" s="74">
        <f>'May-24'!U38+J38</f>
        <v>0</v>
      </c>
      <c r="V38" s="74">
        <f>'May-24'!V38+K38</f>
        <v>1000151</v>
      </c>
      <c r="W38" s="120">
        <f>IFERROR(Q38/R38-1,"n/a")</f>
        <v>0.54892946637566453</v>
      </c>
      <c r="X38" s="120">
        <f>IFERROR(R38/S38-1,"n/a")</f>
        <v>0.48244778699464952</v>
      </c>
      <c r="Y38" s="120" t="str">
        <f>IFERROR(R38/T38-1,"n/a")</f>
        <v>n/a</v>
      </c>
      <c r="Z38" s="120" t="str">
        <f>IFERROR(R38/U38-1,"n/a")</f>
        <v>n/a</v>
      </c>
      <c r="AA38" s="121">
        <f>IFERROR(R38/V38-1,"n/a")</f>
        <v>0.16270243193277811</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K41" si="4">F16</f>
        <v>114</v>
      </c>
      <c r="G40" s="74">
        <f t="shared" si="4"/>
        <v>73</v>
      </c>
      <c r="H40" s="74">
        <f t="shared" si="4"/>
        <v>89</v>
      </c>
      <c r="I40" s="74">
        <f t="shared" si="4"/>
        <v>17</v>
      </c>
      <c r="J40" s="74">
        <f t="shared" si="4"/>
        <v>0</v>
      </c>
      <c r="K40" s="74">
        <f t="shared" si="4"/>
        <v>71</v>
      </c>
      <c r="L40" s="64">
        <f>IFERROR(F40/G40-1,"n/a")</f>
        <v>0.56164383561643838</v>
      </c>
      <c r="M40" s="64">
        <f>IFERROR(F40/H40-1,"n/a")</f>
        <v>0.2808988764044944</v>
      </c>
      <c r="N40" s="64">
        <f>IFERROR(F40/I40-1,"n/a")</f>
        <v>5.7058823529411766</v>
      </c>
      <c r="O40" s="64" t="str">
        <f>IFERROR(F40/J40-1,"n/a")</f>
        <v>n/a</v>
      </c>
      <c r="P40" s="60">
        <f>IFERROR(F40/K40-1,"n/a")</f>
        <v>0.60563380281690149</v>
      </c>
      <c r="Q40" s="74">
        <f>'May-24'!Q40+F40</f>
        <v>261</v>
      </c>
      <c r="R40" s="74">
        <f>'May-24'!R40+G40</f>
        <v>189</v>
      </c>
      <c r="S40" s="74">
        <f>'May-24'!S40+H40</f>
        <v>216</v>
      </c>
      <c r="T40" s="74">
        <f>'May-24'!T40+I40</f>
        <v>39</v>
      </c>
      <c r="U40" s="74">
        <f>'May-24'!U40+J40</f>
        <v>0</v>
      </c>
      <c r="V40" s="74">
        <f>'May-24'!V40+K40</f>
        <v>193</v>
      </c>
      <c r="W40" s="120">
        <f>IFERROR(Q40/R40-1,"n/a")</f>
        <v>0.38095238095238093</v>
      </c>
      <c r="X40" s="120">
        <f>IFERROR(R40/S40-1,"n/a")</f>
        <v>-0.125</v>
      </c>
      <c r="Y40" s="120">
        <f>IFERROR(R40/T40-1,"n/a")</f>
        <v>3.8461538461538458</v>
      </c>
      <c r="Z40" s="120" t="str">
        <f>IFERROR(R40/U40-1,"n/a")</f>
        <v>n/a</v>
      </c>
      <c r="AA40" s="121">
        <f>IFERROR(R40/V40-1,"n/a")</f>
        <v>-2.0725388601036232E-2</v>
      </c>
      <c r="AB40" s="148"/>
      <c r="AC40" s="89">
        <v>563</v>
      </c>
      <c r="AD40" s="89">
        <v>226</v>
      </c>
      <c r="AE40" s="70">
        <v>66</v>
      </c>
      <c r="AF40" s="78">
        <v>573</v>
      </c>
      <c r="AH40" s="123"/>
    </row>
    <row r="41" spans="1:34" s="124" customFormat="1" ht="10.199999999999999">
      <c r="A41" s="123"/>
      <c r="B41" s="123"/>
      <c r="C41" s="33"/>
      <c r="D41" s="26" t="s">
        <v>11</v>
      </c>
      <c r="E41" s="32"/>
      <c r="F41" s="74">
        <f t="shared" si="4"/>
        <v>313005</v>
      </c>
      <c r="G41" s="74">
        <f t="shared" si="4"/>
        <v>224892</v>
      </c>
      <c r="H41" s="74">
        <f t="shared" si="4"/>
        <v>121649</v>
      </c>
      <c r="I41" s="74">
        <f t="shared" si="4"/>
        <v>24481</v>
      </c>
      <c r="J41" s="74">
        <f t="shared" si="4"/>
        <v>0</v>
      </c>
      <c r="K41" s="74">
        <f t="shared" si="4"/>
        <v>165399</v>
      </c>
      <c r="L41" s="64">
        <f>IFERROR(F41/G41-1,"n/a")</f>
        <v>0.39180139800437552</v>
      </c>
      <c r="M41" s="64">
        <f>IFERROR(F41/H41-1,"n/a")</f>
        <v>1.5730174518491724</v>
      </c>
      <c r="N41" s="64">
        <f>IFERROR(F41/I41-1,"n/a")</f>
        <v>11.785629671990524</v>
      </c>
      <c r="O41" s="64" t="str">
        <f>IFERROR(F41/J41-1,"n/a")</f>
        <v>n/a</v>
      </c>
      <c r="P41" s="60">
        <f>IFERROR(F41/K41-1,"n/a")</f>
        <v>0.89242377523443306</v>
      </c>
      <c r="Q41" s="74">
        <f>'May-24'!Q41+F41</f>
        <v>643179</v>
      </c>
      <c r="R41" s="74">
        <f>'May-24'!R41+G41</f>
        <v>493323</v>
      </c>
      <c r="S41" s="74">
        <f>'May-24'!S41+H41</f>
        <v>264054</v>
      </c>
      <c r="T41" s="74">
        <f>'May-24'!T41+I41</f>
        <v>54964</v>
      </c>
      <c r="U41" s="74">
        <f>'May-24'!U41+J41</f>
        <v>0</v>
      </c>
      <c r="V41" s="74">
        <f>'May-24'!V41+K41</f>
        <v>478129</v>
      </c>
      <c r="W41" s="120">
        <f>IFERROR(Q41/R41-1,"n/a")</f>
        <v>0.30376852488126449</v>
      </c>
      <c r="X41" s="120">
        <f>IFERROR(R41/S41-1,"n/a")</f>
        <v>0.86826558204003734</v>
      </c>
      <c r="Y41" s="120">
        <f>IFERROR(R41/T41-1,"n/a")</f>
        <v>7.9753838876355427</v>
      </c>
      <c r="Z41" s="120" t="str">
        <f>IFERROR(R41/U41-1,"n/a")</f>
        <v>n/a</v>
      </c>
      <c r="AA41" s="121">
        <f>IFERROR(R41/V41-1,"n/a")</f>
        <v>3.1778034798140231E-2</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5">F19</f>
        <v>95</v>
      </c>
      <c r="G43" s="74">
        <f t="shared" si="5"/>
        <v>87</v>
      </c>
      <c r="H43" s="74">
        <f t="shared" si="5"/>
        <v>91</v>
      </c>
      <c r="I43" s="74">
        <f t="shared" si="5"/>
        <v>0</v>
      </c>
      <c r="J43" s="74">
        <f t="shared" si="5"/>
        <v>0</v>
      </c>
      <c r="K43" s="74">
        <f t="shared" si="5"/>
        <v>42</v>
      </c>
      <c r="L43" s="64">
        <f>IFERROR(F43/G43-1,"n/a")</f>
        <v>9.1954022988505857E-2</v>
      </c>
      <c r="M43" s="64">
        <f>IFERROR(F43/H43-1,"n/a")</f>
        <v>4.3956043956044022E-2</v>
      </c>
      <c r="N43" s="64" t="str">
        <f>IFERROR(F43/I43-1,"n/a")</f>
        <v>n/a</v>
      </c>
      <c r="O43" s="64" t="str">
        <f>IFERROR(F43/J43-1,"n/a")</f>
        <v>n/a</v>
      </c>
      <c r="P43" s="60">
        <f>IFERROR(F43/K43-1,"n/a")</f>
        <v>1.2619047619047619</v>
      </c>
      <c r="Q43" s="74">
        <f>'May-24'!Q43+F43</f>
        <v>238</v>
      </c>
      <c r="R43" s="74">
        <f>'May-24'!R43+G43</f>
        <v>233</v>
      </c>
      <c r="S43" s="74">
        <f>'May-24'!S43+H43</f>
        <v>217</v>
      </c>
      <c r="T43" s="74">
        <f>'May-24'!T43+I43</f>
        <v>3</v>
      </c>
      <c r="U43" s="74">
        <f>'May-24'!U43+J43</f>
        <v>0</v>
      </c>
      <c r="V43" s="74">
        <f>'May-24'!V43+K43</f>
        <v>100</v>
      </c>
      <c r="W43" s="120">
        <f>IFERROR(Q43/R43-1,"n/a")</f>
        <v>2.1459227467811148E-2</v>
      </c>
      <c r="X43" s="120">
        <f>IFERROR(R43/S43-1,"n/a")</f>
        <v>7.3732718894009119E-2</v>
      </c>
      <c r="Y43" s="120">
        <f>IFERROR(R43/T43-1,"n/a")</f>
        <v>76.666666666666671</v>
      </c>
      <c r="Z43" s="120" t="str">
        <f>IFERROR(R43/U43-1,"n/a")</f>
        <v>n/a</v>
      </c>
      <c r="AA43" s="121">
        <f>IFERROR(R43/V43-1,"n/a")</f>
        <v>1.33</v>
      </c>
      <c r="AB43" s="148"/>
      <c r="AC43" s="89">
        <v>669</v>
      </c>
      <c r="AD43" s="89">
        <v>59</v>
      </c>
      <c r="AE43" s="70">
        <v>9</v>
      </c>
      <c r="AF43" s="78">
        <v>287</v>
      </c>
      <c r="AH43" s="123"/>
    </row>
    <row r="44" spans="1:34" s="124" customFormat="1" ht="10.199999999999999">
      <c r="A44" s="123"/>
      <c r="B44" s="123"/>
      <c r="C44" s="33"/>
      <c r="D44" s="26" t="s">
        <v>11</v>
      </c>
      <c r="E44" s="32"/>
      <c r="F44" s="74">
        <f t="shared" si="5"/>
        <v>203091</v>
      </c>
      <c r="G44" s="74">
        <f t="shared" si="5"/>
        <v>169314</v>
      </c>
      <c r="H44" s="74">
        <f t="shared" si="5"/>
        <v>118355</v>
      </c>
      <c r="I44" s="74">
        <f t="shared" si="5"/>
        <v>0</v>
      </c>
      <c r="J44" s="74">
        <f t="shared" si="5"/>
        <v>2213</v>
      </c>
      <c r="K44" s="74">
        <f t="shared" si="5"/>
        <v>77859</v>
      </c>
      <c r="L44" s="64">
        <f>IFERROR(F44/G44-1,"n/a")</f>
        <v>0.19949324922924272</v>
      </c>
      <c r="M44" s="64">
        <f>IFERROR(F44/H44-1,"n/a")</f>
        <v>0.71594778420852512</v>
      </c>
      <c r="N44" s="64" t="str">
        <f>IFERROR(F44/I44-1,"n/a")</f>
        <v>n/a</v>
      </c>
      <c r="O44" s="64">
        <f>IFERROR(F44/J44-1,"n/a")</f>
        <v>90.771802982376869</v>
      </c>
      <c r="P44" s="60">
        <f>IFERROR(F44/K44-1,"n/a")</f>
        <v>1.6084460370670057</v>
      </c>
      <c r="Q44" s="74">
        <f>'May-24'!Q44+F44</f>
        <v>435647.4</v>
      </c>
      <c r="R44" s="74">
        <f>'May-24'!R44+G44</f>
        <v>372934</v>
      </c>
      <c r="S44" s="74">
        <f>'May-24'!S44+H44</f>
        <v>239506</v>
      </c>
      <c r="T44" s="74">
        <f>'May-24'!T44+I44</f>
        <v>0</v>
      </c>
      <c r="U44" s="74">
        <f>'May-24'!U44+J44</f>
        <v>2213</v>
      </c>
      <c r="V44" s="74">
        <f>'May-24'!V44+K44</f>
        <v>180298</v>
      </c>
      <c r="W44" s="120">
        <f>IFERROR(Q44/R44-1,"n/a")</f>
        <v>0.16816219491920825</v>
      </c>
      <c r="X44" s="120">
        <f>IFERROR(R44/S44-1,"n/a")</f>
        <v>0.55709669068833345</v>
      </c>
      <c r="Y44" s="120" t="str">
        <f>IFERROR(R44/T44-1,"n/a")</f>
        <v>n/a</v>
      </c>
      <c r="Z44" s="120">
        <f>IFERROR(R44/U44-1,"n/a")</f>
        <v>167.51965657478536</v>
      </c>
      <c r="AA44" s="121">
        <f>IFERROR(R44/V44-1,"n/a")</f>
        <v>1.068431152869139</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6">F22</f>
        <v>96</v>
      </c>
      <c r="G46" s="74">
        <f t="shared" si="6"/>
        <v>88</v>
      </c>
      <c r="H46" s="74">
        <f t="shared" si="6"/>
        <v>69</v>
      </c>
      <c r="I46" s="74">
        <f t="shared" si="6"/>
        <v>4</v>
      </c>
      <c r="J46" s="74">
        <f t="shared" si="6"/>
        <v>0</v>
      </c>
      <c r="K46" s="74">
        <f t="shared" si="6"/>
        <v>70</v>
      </c>
      <c r="L46" s="64">
        <f>IFERROR(F46/G46-1,"n/a")</f>
        <v>9.0909090909090828E-2</v>
      </c>
      <c r="M46" s="64">
        <f>IFERROR(F46/H46-1,"n/a")</f>
        <v>0.39130434782608692</v>
      </c>
      <c r="N46" s="64">
        <f>IFERROR(F46/I46-1,"n/a")</f>
        <v>23</v>
      </c>
      <c r="O46" s="64" t="str">
        <f>IFERROR(F46/J46-1,"n/a")</f>
        <v>n/a</v>
      </c>
      <c r="P46" s="60">
        <f>IFERROR(F46/K46-1,"n/a")</f>
        <v>0.37142857142857144</v>
      </c>
      <c r="Q46" s="74">
        <f>'May-24'!Q46+F46</f>
        <v>437</v>
      </c>
      <c r="R46" s="74">
        <f>'May-24'!R46+G46</f>
        <v>409</v>
      </c>
      <c r="S46" s="74">
        <f>'May-24'!S46+H46</f>
        <v>276</v>
      </c>
      <c r="T46" s="74">
        <f>'May-24'!T46+I46</f>
        <v>4</v>
      </c>
      <c r="U46" s="74">
        <f>'May-24'!U46+J46</f>
        <v>0</v>
      </c>
      <c r="V46" s="74">
        <f>'May-24'!V46+K46</f>
        <v>273</v>
      </c>
      <c r="W46" s="120">
        <f>IFERROR(Q46/R46-1,"n/a")</f>
        <v>6.8459657701711585E-2</v>
      </c>
      <c r="X46" s="120">
        <f>IFERROR(R46/S46-1,"n/a")</f>
        <v>0.48188405797101441</v>
      </c>
      <c r="Y46" s="120">
        <f>IFERROR(R46/T46-1,"n/a")</f>
        <v>101.25</v>
      </c>
      <c r="Z46" s="120" t="str">
        <f>IFERROR(R46/U46-1,"n/a")</f>
        <v>n/a</v>
      </c>
      <c r="AA46" s="121">
        <f>IFERROR(R46/V46-1,"n/a")</f>
        <v>0.49816849816849818</v>
      </c>
      <c r="AB46" s="148"/>
      <c r="AC46" s="89">
        <v>1129</v>
      </c>
      <c r="AD46" s="89">
        <v>336</v>
      </c>
      <c r="AE46" s="84">
        <v>43</v>
      </c>
      <c r="AF46" s="78">
        <v>781</v>
      </c>
      <c r="AH46" s="123"/>
    </row>
    <row r="47" spans="1:34" s="124" customFormat="1" ht="10.199999999999999">
      <c r="A47" s="123"/>
      <c r="B47" s="123"/>
      <c r="C47" s="33"/>
      <c r="D47" s="26" t="s">
        <v>11</v>
      </c>
      <c r="E47" s="32"/>
      <c r="F47" s="74">
        <f t="shared" si="6"/>
        <v>382725</v>
      </c>
      <c r="G47" s="74">
        <f t="shared" si="6"/>
        <v>334459</v>
      </c>
      <c r="H47" s="74">
        <f t="shared" si="6"/>
        <v>183895</v>
      </c>
      <c r="I47" s="74">
        <f t="shared" si="6"/>
        <v>4923</v>
      </c>
      <c r="J47" s="74">
        <f t="shared" si="6"/>
        <v>0</v>
      </c>
      <c r="K47" s="74">
        <f t="shared" si="6"/>
        <v>275367</v>
      </c>
      <c r="L47" s="64">
        <f>IFERROR(F47/G47-1,"n/a")</f>
        <v>0.1443106628914157</v>
      </c>
      <c r="M47" s="64">
        <f>IFERROR(F47/H47-1,"n/a")</f>
        <v>1.0812148236765546</v>
      </c>
      <c r="N47" s="64">
        <f>IFERROR(F47/I47-1,"n/a")</f>
        <v>76.742230347349178</v>
      </c>
      <c r="O47" s="64" t="str">
        <f>IFERROR(F47/J47-1,"n/a")</f>
        <v>n/a</v>
      </c>
      <c r="P47" s="60">
        <f>IFERROR(F47/K47-1,"n/a")</f>
        <v>0.38987242480035733</v>
      </c>
      <c r="Q47" s="74">
        <f>'May-24'!Q47+F47</f>
        <v>1241670</v>
      </c>
      <c r="R47" s="74">
        <f>'May-24'!R47+G47</f>
        <v>1077478</v>
      </c>
      <c r="S47" s="74">
        <f>'May-24'!S47+H47</f>
        <v>473633</v>
      </c>
      <c r="T47" s="74">
        <f>'May-24'!T47+I47</f>
        <v>4923</v>
      </c>
      <c r="U47" s="74">
        <f>'May-24'!U47+J47</f>
        <v>0</v>
      </c>
      <c r="V47" s="74">
        <f>'May-24'!V47+K47</f>
        <v>788552</v>
      </c>
      <c r="W47" s="120">
        <f>IFERROR(Q47/R47-1,"n/a")</f>
        <v>0.15238547794015278</v>
      </c>
      <c r="X47" s="120">
        <f>IFERROR(R47/S47-1,"n/a")</f>
        <v>1.2749217220928442</v>
      </c>
      <c r="Y47" s="120">
        <f>IFERROR(R47/T47-1,"n/a")</f>
        <v>217.86613853341458</v>
      </c>
      <c r="Z47" s="120" t="str">
        <f>IFERROR(R47/U47-1,"n/a")</f>
        <v>n/a</v>
      </c>
      <c r="AA47" s="121">
        <f>IFERROR(R47/V47-1,"n/a")</f>
        <v>0.3664006939301403</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7">F25</f>
        <v>2</v>
      </c>
      <c r="G49" s="74">
        <f t="shared" si="7"/>
        <v>4</v>
      </c>
      <c r="H49" s="74">
        <f t="shared" si="7"/>
        <v>1</v>
      </c>
      <c r="I49" s="74">
        <f t="shared" si="7"/>
        <v>0</v>
      </c>
      <c r="J49" s="74">
        <f t="shared" si="7"/>
        <v>0</v>
      </c>
      <c r="K49" s="74">
        <f t="shared" si="7"/>
        <v>5</v>
      </c>
      <c r="L49" s="64">
        <f>IFERROR(F49/G49-1,"n/a")</f>
        <v>-0.5</v>
      </c>
      <c r="M49" s="64">
        <f>IFERROR(F49/H49-1,"n/a")</f>
        <v>1</v>
      </c>
      <c r="N49" s="64" t="str">
        <f>IFERROR(F49/I49-1,"n/a")</f>
        <v>n/a</v>
      </c>
      <c r="O49" s="64" t="str">
        <f>IFERROR(F49/J49-1,"n/a")</f>
        <v>n/a</v>
      </c>
      <c r="P49" s="60">
        <f>IFERROR(F49/K49-1,"n/a")</f>
        <v>-0.6</v>
      </c>
      <c r="Q49" s="74">
        <f>'May-24'!Q49+F49</f>
        <v>5</v>
      </c>
      <c r="R49" s="74">
        <f>'May-24'!R49+G49</f>
        <v>8</v>
      </c>
      <c r="S49" s="74">
        <f>'May-24'!S49+H49</f>
        <v>2</v>
      </c>
      <c r="T49" s="74">
        <f>'May-24'!T49+I49</f>
        <v>0</v>
      </c>
      <c r="U49" s="74">
        <f>'May-24'!U49+J49</f>
        <v>0</v>
      </c>
      <c r="V49" s="74">
        <f>'May-24'!V49+K49</f>
        <v>8</v>
      </c>
      <c r="W49" s="120">
        <f t="shared" ref="W49:X52" si="8">IFERROR(Q49/R49-1,"n/a")</f>
        <v>-0.375</v>
      </c>
      <c r="X49" s="120">
        <f t="shared" si="8"/>
        <v>3</v>
      </c>
      <c r="Y49" s="120" t="str">
        <f>IFERROR(R49/T49-1,"n/a")</f>
        <v>n/a</v>
      </c>
      <c r="Z49" s="120" t="str">
        <f>IFERROR(R49/U49-1,"n/a")</f>
        <v>n/a</v>
      </c>
      <c r="AA49" s="121">
        <f>IFERROR(R49/V49-1,"n/a")</f>
        <v>0</v>
      </c>
      <c r="AB49" s="148"/>
      <c r="AC49" s="89">
        <v>9</v>
      </c>
      <c r="AD49" s="68">
        <v>0</v>
      </c>
      <c r="AE49" s="68">
        <v>0</v>
      </c>
      <c r="AF49" s="78">
        <v>16</v>
      </c>
      <c r="AH49" s="123"/>
    </row>
    <row r="50" spans="3:34" s="124" customFormat="1" ht="10.199999999999999">
      <c r="C50" s="33"/>
      <c r="D50" s="26" t="s">
        <v>11</v>
      </c>
      <c r="E50" s="32"/>
      <c r="F50" s="74">
        <f t="shared" si="7"/>
        <v>6222</v>
      </c>
      <c r="G50" s="74">
        <f t="shared" si="7"/>
        <v>9205</v>
      </c>
      <c r="H50" s="74">
        <f t="shared" si="7"/>
        <v>2226</v>
      </c>
      <c r="I50" s="74">
        <f t="shared" si="7"/>
        <v>0</v>
      </c>
      <c r="J50" s="74">
        <f t="shared" si="7"/>
        <v>0</v>
      </c>
      <c r="K50" s="74">
        <f t="shared" si="7"/>
        <v>6817</v>
      </c>
      <c r="L50" s="64">
        <f>IFERROR(F50/G50-1,"n/a")</f>
        <v>-0.32406300923411191</v>
      </c>
      <c r="M50" s="64">
        <f>IFERROR(F50/H50-1,"n/a")</f>
        <v>1.7951482479784366</v>
      </c>
      <c r="N50" s="64" t="str">
        <f>IFERROR(F50/I50-1,"n/a")</f>
        <v>n/a</v>
      </c>
      <c r="O50" s="64" t="str">
        <f>IFERROR(F50/J50-1,"n/a")</f>
        <v>n/a</v>
      </c>
      <c r="P50" s="60">
        <f>IFERROR(F50/K50-1,"n/a")</f>
        <v>-8.7281795511221949E-2</v>
      </c>
      <c r="Q50" s="74">
        <f>'May-24'!Q50+F50</f>
        <v>18659</v>
      </c>
      <c r="R50" s="74">
        <f>'May-24'!R50+G50</f>
        <v>13587</v>
      </c>
      <c r="S50" s="74">
        <f>'May-24'!S50+H50</f>
        <v>3151</v>
      </c>
      <c r="T50" s="74">
        <f>'May-24'!T50+I50</f>
        <v>0</v>
      </c>
      <c r="U50" s="74">
        <f>'May-24'!U50+J50</f>
        <v>0</v>
      </c>
      <c r="V50" s="74">
        <f>'May-24'!V50+K50</f>
        <v>10227</v>
      </c>
      <c r="W50" s="120">
        <f t="shared" si="8"/>
        <v>0.37329800544638259</v>
      </c>
      <c r="X50" s="120">
        <f t="shared" si="8"/>
        <v>3.3119644557283401</v>
      </c>
      <c r="Y50" s="120" t="str">
        <f>IFERROR(R50/T50-1,"n/a")</f>
        <v>n/a</v>
      </c>
      <c r="Z50" s="120" t="str">
        <f>IFERROR(R50/U50-1,"n/a")</f>
        <v>n/a</v>
      </c>
      <c r="AA50" s="121">
        <f>IFERROR(R50/V50-1,"n/a")</f>
        <v>0.32854209445585214</v>
      </c>
      <c r="AB50" s="148"/>
      <c r="AC50" s="82">
        <v>15637</v>
      </c>
      <c r="AD50" s="68">
        <v>0</v>
      </c>
      <c r="AE50" s="68">
        <v>0</v>
      </c>
      <c r="AF50" s="78">
        <v>20248</v>
      </c>
      <c r="AH50" s="123"/>
    </row>
    <row r="51" spans="3:34" s="124" customFormat="1" ht="10.8" thickBot="1">
      <c r="C51" s="35" t="s">
        <v>12</v>
      </c>
      <c r="D51" s="36"/>
      <c r="E51" s="37"/>
      <c r="F51" s="75">
        <f>F37+F40+F43+F46+F49</f>
        <v>463</v>
      </c>
      <c r="G51" s="75">
        <f>G37+G40+G43+G46+G49</f>
        <v>347</v>
      </c>
      <c r="H51" s="75">
        <f t="shared" ref="H51:K52" si="9">H37+H40+H43+H46+H49</f>
        <v>327</v>
      </c>
      <c r="I51" s="75">
        <f t="shared" si="9"/>
        <v>21</v>
      </c>
      <c r="J51" s="75">
        <f t="shared" si="9"/>
        <v>0</v>
      </c>
      <c r="K51" s="75">
        <f t="shared" si="9"/>
        <v>278</v>
      </c>
      <c r="L51" s="66">
        <f>IFERROR(F51/G51-1,"n/a")</f>
        <v>0.33429394812680124</v>
      </c>
      <c r="M51" s="66">
        <f>IFERROR(F51/H51-1,"n/a")</f>
        <v>0.41590214067278297</v>
      </c>
      <c r="N51" s="66">
        <f>IFERROR(F51/I51-1,"n/a")</f>
        <v>21.047619047619047</v>
      </c>
      <c r="O51" s="66" t="str">
        <f>IFERROR(F51/J51-1,"n/a")</f>
        <v>n/a</v>
      </c>
      <c r="P51" s="62">
        <f>IFERROR(F51/K51-1,"n/a")</f>
        <v>0.66546762589928066</v>
      </c>
      <c r="Q51" s="75">
        <f t="shared" ref="Q51:V52" si="10">Q37+Q40+Q43+Q46+Q49</f>
        <v>1447</v>
      </c>
      <c r="R51" s="75">
        <f t="shared" si="10"/>
        <v>1162</v>
      </c>
      <c r="S51" s="75">
        <f>S37+S40+S43+S46+S49</f>
        <v>1007</v>
      </c>
      <c r="T51" s="75">
        <f t="shared" si="10"/>
        <v>46</v>
      </c>
      <c r="U51" s="75">
        <f t="shared" si="10"/>
        <v>42</v>
      </c>
      <c r="V51" s="75">
        <f t="shared" si="10"/>
        <v>883</v>
      </c>
      <c r="W51" s="66">
        <f t="shared" si="8"/>
        <v>0.24526678141135982</v>
      </c>
      <c r="X51" s="66">
        <f t="shared" si="8"/>
        <v>0.15392254220456802</v>
      </c>
      <c r="Y51" s="66">
        <f>IFERROR(R51/T51-1,"n/a")</f>
        <v>24.260869565217391</v>
      </c>
      <c r="Z51" s="66">
        <f t="shared" ref="Z51:Z52" si="11">IFERROR(R51/U51-1,"n/a")</f>
        <v>26.666666666666668</v>
      </c>
      <c r="AA51" s="62">
        <f>IFERROR(R51/V51-1,"n/a")</f>
        <v>0.31596828992072479</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1462486</v>
      </c>
      <c r="G52" s="76">
        <f>G38+G41+G44+G47+G50</f>
        <v>1097755</v>
      </c>
      <c r="H52" s="76">
        <f t="shared" si="9"/>
        <v>677800</v>
      </c>
      <c r="I52" s="76">
        <f t="shared" si="9"/>
        <v>29404</v>
      </c>
      <c r="J52" s="76">
        <f t="shared" si="9"/>
        <v>2213</v>
      </c>
      <c r="K52" s="76">
        <f t="shared" si="9"/>
        <v>828495</v>
      </c>
      <c r="L52" s="67">
        <f>IFERROR(F52/G52-1,"n/a")</f>
        <v>0.33225173194383073</v>
      </c>
      <c r="M52" s="67">
        <f>IFERROR(F52/H52-1,"n/a")</f>
        <v>1.1576954853939214</v>
      </c>
      <c r="N52" s="67">
        <f>IFERROR(F52/I52-1,"n/a")</f>
        <v>48.737654740851582</v>
      </c>
      <c r="O52" s="67">
        <f>IFERROR(F52/J52-1,"n/a")</f>
        <v>659.86127428829639</v>
      </c>
      <c r="P52" s="63">
        <f>IFERROR(F52/K52-1,"n/a")</f>
        <v>0.76523213779202037</v>
      </c>
      <c r="Q52" s="76">
        <f t="shared" si="10"/>
        <v>4140371.4</v>
      </c>
      <c r="R52" s="76">
        <f t="shared" si="10"/>
        <v>3120200</v>
      </c>
      <c r="S52" s="76">
        <f t="shared" si="10"/>
        <v>1764775</v>
      </c>
      <c r="T52" s="76">
        <f t="shared" si="10"/>
        <v>59887</v>
      </c>
      <c r="U52" s="76">
        <f t="shared" si="10"/>
        <v>2213</v>
      </c>
      <c r="V52" s="76">
        <f t="shared" si="10"/>
        <v>2457357</v>
      </c>
      <c r="W52" s="67">
        <f t="shared" si="8"/>
        <v>0.32695705403499775</v>
      </c>
      <c r="X52" s="67">
        <f t="shared" si="8"/>
        <v>0.76804408494000653</v>
      </c>
      <c r="Y52" s="118">
        <f>IFERROR(R52/T52-1,"n/a")</f>
        <v>51.101457745420539</v>
      </c>
      <c r="Z52" s="118">
        <f t="shared" si="11"/>
        <v>1408.9412562132852</v>
      </c>
      <c r="AA52" s="119">
        <f>IFERROR(R52/V52-1,"n/a")</f>
        <v>0.26973817805064537</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DF761-5CA8-4199-AE44-F4598AE6E0BB}">
  <dimension ref="A1:AH66"/>
  <sheetViews>
    <sheetView showGridLines="0" topLeftCell="A41" zoomScale="95" zoomScaleNormal="75" workbookViewId="0">
      <selection activeCell="F52" sqref="F52"/>
    </sheetView>
  </sheetViews>
  <sheetFormatPr defaultColWidth="0" defaultRowHeight="0" customHeight="1" zeroHeight="1"/>
  <cols>
    <col min="1" max="2" width="4.21875" customWidth="1"/>
    <col min="3" max="3" width="3.77734375" customWidth="1"/>
    <col min="4" max="4" width="8.77734375"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6.2">
      <c r="A4" s="9"/>
      <c r="B4" s="11" t="s">
        <v>7</v>
      </c>
      <c r="C4" s="26"/>
      <c r="D4" s="93" t="s">
        <v>47</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May</v>
      </c>
      <c r="G9" s="156"/>
      <c r="H9" s="156"/>
      <c r="I9" s="156"/>
      <c r="J9" s="156"/>
      <c r="K9" s="156"/>
      <c r="L9" s="156"/>
      <c r="M9" s="156"/>
      <c r="N9" s="156"/>
      <c r="O9" s="156"/>
      <c r="P9" s="157"/>
      <c r="Q9" s="158" t="str">
        <f>"January to "&amp; D4</f>
        <v>January to May</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163</v>
      </c>
      <c r="G13" s="71">
        <v>99</v>
      </c>
      <c r="H13" s="71">
        <v>83</v>
      </c>
      <c r="I13" s="71">
        <v>0</v>
      </c>
      <c r="J13" s="71">
        <v>0</v>
      </c>
      <c r="K13" s="71">
        <v>90</v>
      </c>
      <c r="L13" s="64">
        <f>IFERROR(F13/G13-1,"n/a")</f>
        <v>0.64646464646464641</v>
      </c>
      <c r="M13" s="64">
        <f>IFERROR(F13/H13-1,"n/a")</f>
        <v>0.96385542168674698</v>
      </c>
      <c r="N13" s="64" t="str">
        <f>IFERROR(F13/I13-1,"n/a")</f>
        <v>n/a</v>
      </c>
      <c r="O13" s="64" t="str">
        <f>IFERROR(F13/J13-1,"n/a")</f>
        <v>n/a</v>
      </c>
      <c r="P13" s="60">
        <f>IFERROR(F13/K13-1,"n/a")</f>
        <v>0.81111111111111112</v>
      </c>
      <c r="Q13" s="68">
        <f>'Apr-24'!Q13+F13</f>
        <v>1052</v>
      </c>
      <c r="R13" s="68">
        <f>'Apr-24'!R13+G13</f>
        <v>758</v>
      </c>
      <c r="S13" s="68">
        <f>'Apr-24'!S13+H13</f>
        <v>749</v>
      </c>
      <c r="T13" s="68">
        <f>'Apr-24'!T13+I13</f>
        <v>0</v>
      </c>
      <c r="U13" s="68">
        <f>'Apr-24'!U13+J13</f>
        <v>551</v>
      </c>
      <c r="V13" s="68">
        <f>'Apr-24'!V13+K13</f>
        <v>735</v>
      </c>
      <c r="W13" s="64">
        <f>IFERROR(Q13/R13-1,"n/a")</f>
        <v>0.38786279683377312</v>
      </c>
      <c r="X13" s="64">
        <f>IFERROR(Q13/S13-1,"n/a")</f>
        <v>0.40453938584779703</v>
      </c>
      <c r="Y13" s="64" t="str">
        <f>IFERROR(Q13/T13-1,"n/a")</f>
        <v>n/a</v>
      </c>
      <c r="Z13" s="64">
        <f>IFERROR(Q13/U13-1,"n/a")</f>
        <v>0.90925589836660614</v>
      </c>
      <c r="AA13" s="60">
        <f>IFERROR(Q13/V13-1,"n/a")</f>
        <v>0.43129251700680271</v>
      </c>
      <c r="AB13" s="68">
        <v>1630</v>
      </c>
      <c r="AC13" s="68">
        <v>1486</v>
      </c>
      <c r="AD13" s="68">
        <v>522</v>
      </c>
      <c r="AE13" s="68">
        <v>551</v>
      </c>
      <c r="AF13" s="135">
        <v>1591</v>
      </c>
      <c r="AG13" s="123"/>
      <c r="AH13" s="123"/>
    </row>
    <row r="14" spans="1:34" s="124" customFormat="1" ht="10.8">
      <c r="A14" s="123"/>
      <c r="B14" s="128"/>
      <c r="C14" s="33"/>
      <c r="D14" s="26" t="s">
        <v>11</v>
      </c>
      <c r="E14" s="32"/>
      <c r="F14" s="71">
        <v>584059</v>
      </c>
      <c r="G14" s="71">
        <v>353242</v>
      </c>
      <c r="H14" s="71">
        <v>234968</v>
      </c>
      <c r="I14" s="71">
        <v>0</v>
      </c>
      <c r="J14" s="71">
        <v>0</v>
      </c>
      <c r="K14" s="71">
        <v>303053</v>
      </c>
      <c r="L14" s="64">
        <f>IFERROR(F14/G14-1,"n/a")</f>
        <v>0.65342456446288955</v>
      </c>
      <c r="M14" s="64">
        <f>IFERROR(F14/H14-1,"n/a")</f>
        <v>1.4856959245514281</v>
      </c>
      <c r="N14" s="64" t="str">
        <f>IFERROR(F14/I14-1,"n/a")</f>
        <v>n/a</v>
      </c>
      <c r="O14" s="64" t="str">
        <f>IFERROR(F14/J14-1,"n/a")</f>
        <v>n/a</v>
      </c>
      <c r="P14" s="60">
        <f>IFERROR(F14/K14-1,"n/a")</f>
        <v>0.92725034894886371</v>
      </c>
      <c r="Q14" s="68">
        <f>'Apr-24'!Q14+F14</f>
        <v>3397597</v>
      </c>
      <c r="R14" s="68">
        <f>'Apr-24'!R14+G14</f>
        <v>2341177</v>
      </c>
      <c r="S14" s="68">
        <f>'Apr-24'!S14+H14</f>
        <v>1292414</v>
      </c>
      <c r="T14" s="68">
        <f>'Apr-24'!T14+I14</f>
        <v>0</v>
      </c>
      <c r="U14" s="68">
        <f>'Apr-24'!U14+J14</f>
        <v>1092884</v>
      </c>
      <c r="V14" s="68">
        <f>'Apr-24'!V14+K14</f>
        <v>2148202</v>
      </c>
      <c r="W14" s="64">
        <f>IFERROR(Q14/R14-1,"n/a")</f>
        <v>0.45123457132886569</v>
      </c>
      <c r="X14" s="64">
        <f>IFERROR(Q14/S14-1,"n/a")</f>
        <v>1.6288766602652092</v>
      </c>
      <c r="Y14" s="64" t="str">
        <f>IFERROR(Q14/T14-1,"n/a")</f>
        <v>n/a</v>
      </c>
      <c r="Z14" s="64">
        <f>IFERROR(Q14/U14-1,"n/a")</f>
        <v>2.1088358874317858</v>
      </c>
      <c r="AA14" s="60">
        <f>IFERROR(Q14/V14-1,"n/a")</f>
        <v>0.58160033367439379</v>
      </c>
      <c r="AB14" s="68">
        <v>5232537</v>
      </c>
      <c r="AC14" s="68">
        <v>3592413</v>
      </c>
      <c r="AD14" s="68">
        <v>768312</v>
      </c>
      <c r="AE14" s="68">
        <v>1092884</v>
      </c>
      <c r="AF14" s="135">
        <v>4592479</v>
      </c>
      <c r="AG14" s="123"/>
      <c r="AH14" s="123"/>
    </row>
    <row r="15" spans="1:34" s="124" customFormat="1" ht="10.8">
      <c r="A15" s="123"/>
      <c r="B15" s="128"/>
      <c r="C15" s="31" t="s">
        <v>132</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184</v>
      </c>
      <c r="R16" s="68">
        <f>'Apr-24'!R16+G16</f>
        <v>143</v>
      </c>
      <c r="S16" s="68">
        <f>'Apr-24'!S16+H16</f>
        <v>163</v>
      </c>
      <c r="T16" s="68">
        <f>'Apr-24'!T16+I16</f>
        <v>34</v>
      </c>
      <c r="U16" s="68">
        <f>'Apr-24'!U16+J16</f>
        <v>10</v>
      </c>
      <c r="V16" s="68">
        <f>'Apr-24'!V16+K16</f>
        <v>145</v>
      </c>
      <c r="W16" s="64">
        <f>IFERROR(Q16/R16-1,"n/a")</f>
        <v>0.28671328671328666</v>
      </c>
      <c r="X16" s="64">
        <f>IFERROR(Q16/S16-1,"n/a")</f>
        <v>0.12883435582822078</v>
      </c>
      <c r="Y16" s="64">
        <f>IFERROR(Q16/T16-1,"n/a")</f>
        <v>4.4117647058823533</v>
      </c>
      <c r="Z16" s="64">
        <f>IFERROR(Q16/U16-1,"n/a")</f>
        <v>17.399999999999999</v>
      </c>
      <c r="AA16" s="60">
        <f>IFERROR(Q16/V16-1,"n/a")</f>
        <v>0.2689655172413794</v>
      </c>
      <c r="AB16" s="68">
        <v>575</v>
      </c>
      <c r="AC16" s="68">
        <v>572</v>
      </c>
      <c r="AD16" s="68">
        <v>202</v>
      </c>
      <c r="AE16" s="68">
        <v>54</v>
      </c>
      <c r="AF16" s="135">
        <v>586</v>
      </c>
      <c r="AG16" s="123"/>
      <c r="AH16" s="123"/>
    </row>
    <row r="17" spans="1:34" s="124" customFormat="1" ht="10.8">
      <c r="A17" s="123"/>
      <c r="B17" s="128"/>
      <c r="C17" s="33"/>
      <c r="D17" s="26" t="s">
        <v>11</v>
      </c>
      <c r="E17" s="32"/>
      <c r="F17" s="71">
        <v>200577</v>
      </c>
      <c r="G17" s="71">
        <v>161083</v>
      </c>
      <c r="H17" s="71">
        <v>82038</v>
      </c>
      <c r="I17" s="71">
        <v>24481</v>
      </c>
      <c r="J17" s="71">
        <v>0</v>
      </c>
      <c r="K17" s="71">
        <v>165399</v>
      </c>
      <c r="L17" s="64">
        <f>IFERROR(F17/G17-1,"n/a")</f>
        <v>0.24517795173916546</v>
      </c>
      <c r="M17" s="64">
        <f>IFERROR(F17/H17-1,"n/a")</f>
        <v>1.4449279602135596</v>
      </c>
      <c r="N17" s="64">
        <f>IFERROR(F17/I17-1,"n/a")</f>
        <v>7.1931702136350637</v>
      </c>
      <c r="O17" s="64" t="str">
        <f>IFERROR(F17/J17-1,"n/a")</f>
        <v>n/a</v>
      </c>
      <c r="P17" s="60">
        <f>IFERROR(F17/K17-1,"n/a")</f>
        <v>0.21268568733789195</v>
      </c>
      <c r="Q17" s="68">
        <f>'Apr-24'!Q17+F17</f>
        <v>460748</v>
      </c>
      <c r="R17" s="68">
        <f>'Apr-24'!R17+G17</f>
        <v>351486</v>
      </c>
      <c r="S17" s="68">
        <f>'Apr-24'!S17+H17</f>
        <v>178913</v>
      </c>
      <c r="T17" s="68">
        <f>'Apr-24'!T17+I17</f>
        <v>40586</v>
      </c>
      <c r="U17" s="68">
        <f>'Apr-24'!U17+J17</f>
        <v>41113</v>
      </c>
      <c r="V17" s="68">
        <f>'Apr-24'!V17+K17</f>
        <v>393104</v>
      </c>
      <c r="W17" s="64">
        <f>IFERROR(Q17/R17-1,"n/a")</f>
        <v>0.31085733144421113</v>
      </c>
      <c r="X17" s="64">
        <f>IFERROR(Q17/S17-1,"n/a")</f>
        <v>1.5752628372449178</v>
      </c>
      <c r="Y17" s="64">
        <f>IFERROR(Q17/T17-1,"n/a")</f>
        <v>10.35238752279111</v>
      </c>
      <c r="Z17" s="64">
        <f>IFERROR(Q17/U17-1,"n/a")</f>
        <v>10.206868873592294</v>
      </c>
      <c r="AA17" s="60">
        <f>IFERROR(Q17/V17-1,"n/a")</f>
        <v>0.17207660059424468</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5">
        <v>290</v>
      </c>
      <c r="AG19" s="123"/>
      <c r="AH19" s="123"/>
    </row>
    <row r="20" spans="1:34" s="124" customFormat="1" ht="10.8">
      <c r="A20" s="123"/>
      <c r="B20" s="128"/>
      <c r="C20" s="33"/>
      <c r="D20" s="26" t="s">
        <v>11</v>
      </c>
      <c r="E20" s="32"/>
      <c r="F20" s="71">
        <v>156985</v>
      </c>
      <c r="G20" s="71">
        <v>137318</v>
      </c>
      <c r="H20" s="71">
        <v>88575</v>
      </c>
      <c r="I20" s="71">
        <v>0</v>
      </c>
      <c r="J20" s="71">
        <v>0</v>
      </c>
      <c r="K20" s="71">
        <v>66376</v>
      </c>
      <c r="L20" s="64">
        <f>IFERROR(F20/G20-1,"n/a")</f>
        <v>0.14322230151910165</v>
      </c>
      <c r="M20" s="64">
        <f>IFERROR(F20/H20-1,"n/a")</f>
        <v>0.77233982500705611</v>
      </c>
      <c r="N20" s="64" t="str">
        <f>IFERROR(F20/I20-1,"n/a")</f>
        <v>n/a</v>
      </c>
      <c r="O20" s="64" t="str">
        <f>IFERROR(F20/J20-1,"n/a")</f>
        <v>n/a</v>
      </c>
      <c r="P20" s="60">
        <f>IFERROR(F20/K20-1,"n/a")</f>
        <v>1.3650867783536218</v>
      </c>
      <c r="Q20" s="68">
        <f>'Apr-24'!Q20+F20</f>
        <v>272297.40000000002</v>
      </c>
      <c r="R20" s="68">
        <f>'Apr-24'!R20+G20</f>
        <v>224466</v>
      </c>
      <c r="S20" s="68">
        <f>'Apr-24'!S20+H20</f>
        <v>124236</v>
      </c>
      <c r="T20" s="68">
        <f>'Apr-24'!T20+I20</f>
        <v>0</v>
      </c>
      <c r="U20" s="68">
        <f>'Apr-24'!U20+J20</f>
        <v>1753</v>
      </c>
      <c r="V20" s="68">
        <f>'Apr-24'!V20+K20</f>
        <v>108923</v>
      </c>
      <c r="W20" s="64">
        <f>IFERROR(Q20/R20-1,"n/a")</f>
        <v>0.21308973296624001</v>
      </c>
      <c r="X20" s="64">
        <f>IFERROR(Q20/S20-1,"n/a")</f>
        <v>1.1917753308219843</v>
      </c>
      <c r="Y20" s="64" t="str">
        <f>IFERROR(Q20/T20-1,"n/a")</f>
        <v>n/a</v>
      </c>
      <c r="Z20" s="64">
        <f>IFERROR(Q20/U20-1,"n/a")</f>
        <v>154.33223046206504</v>
      </c>
      <c r="AA20" s="60">
        <f>IFERROR(Q20/V20-1,"n/a")</f>
        <v>1.4999072739458152</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147</v>
      </c>
      <c r="G22" s="71">
        <v>159</v>
      </c>
      <c r="H22" s="71">
        <v>107</v>
      </c>
      <c r="I22" s="71">
        <v>0</v>
      </c>
      <c r="J22" s="71">
        <v>0</v>
      </c>
      <c r="K22" s="71">
        <v>113</v>
      </c>
      <c r="L22" s="64">
        <f>IFERROR(F22/G22-1,"n/a")</f>
        <v>-7.547169811320753E-2</v>
      </c>
      <c r="M22" s="64">
        <f>IFERROR(F22/H22-1,"n/a")</f>
        <v>0.37383177570093462</v>
      </c>
      <c r="N22" s="64" t="str">
        <f>IFERROR(F22/I22-1,"n/a")</f>
        <v>n/a</v>
      </c>
      <c r="O22" s="64" t="str">
        <f>IFERROR(F22/J22-1,"n/a")</f>
        <v>n/a</v>
      </c>
      <c r="P22" s="60">
        <f>IFERROR(F22/K22-1,"n/a")</f>
        <v>0.30088495575221241</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5">
        <v>827</v>
      </c>
      <c r="AG22" s="123"/>
      <c r="AH22" s="123"/>
    </row>
    <row r="23" spans="1:34" s="124" customFormat="1" ht="10.8">
      <c r="A23" s="123"/>
      <c r="B23" s="128"/>
      <c r="C23" s="33"/>
      <c r="D23" s="26" t="s">
        <v>11</v>
      </c>
      <c r="E23" s="32"/>
      <c r="F23" s="71">
        <v>425839</v>
      </c>
      <c r="G23" s="71">
        <v>390316</v>
      </c>
      <c r="H23" s="71">
        <v>173929</v>
      </c>
      <c r="I23" s="71">
        <v>0</v>
      </c>
      <c r="J23" s="71">
        <v>0</v>
      </c>
      <c r="K23" s="71">
        <v>300445</v>
      </c>
      <c r="L23" s="64">
        <f>IFERROR(F23/G23-1,"n/a")</f>
        <v>9.1010873241168744E-2</v>
      </c>
      <c r="M23" s="64">
        <f>IFERROR(F23/H23-1,"n/a")</f>
        <v>1.4483496139229226</v>
      </c>
      <c r="N23" s="64" t="str">
        <f>IFERROR(F23/I23-1,"n/a")</f>
        <v>n/a</v>
      </c>
      <c r="O23" s="64" t="str">
        <f>IFERROR(F23/J23-1,"n/a")</f>
        <v>n/a</v>
      </c>
      <c r="P23" s="60">
        <f>IFERROR(F23/K23-1,"n/a")</f>
        <v>0.41736091464327907</v>
      </c>
      <c r="Q23" s="68">
        <f>'Apr-24'!Q23+F23</f>
        <v>1772000</v>
      </c>
      <c r="R23" s="68">
        <f>'Apr-24'!R23+G23</f>
        <v>1579293</v>
      </c>
      <c r="S23" s="68">
        <f>'Apr-24'!S23+H23</f>
        <v>358192</v>
      </c>
      <c r="T23" s="68">
        <f>'Apr-24'!T23+I23</f>
        <v>0</v>
      </c>
      <c r="U23" s="68">
        <f>'Apr-24'!U23+J23</f>
        <v>140552</v>
      </c>
      <c r="V23" s="68">
        <f>'Apr-24'!V23+K23</f>
        <v>765085</v>
      </c>
      <c r="W23" s="64">
        <f>IFERROR(Q23/R23-1,"n/a")</f>
        <v>0.12202105625745197</v>
      </c>
      <c r="X23" s="64">
        <f>IFERROR(Q23/S23-1,"n/a")</f>
        <v>3.9470674945280741</v>
      </c>
      <c r="Y23" s="64" t="str">
        <f>IFERROR(Q23/T23-1,"n/a")</f>
        <v>n/a</v>
      </c>
      <c r="Z23" s="64">
        <f>IFERROR(Q23/U23-1,"n/a")</f>
        <v>11.607433547726108</v>
      </c>
      <c r="AA23" s="60">
        <f>IFERROR(Q23/V23-1,"n/a")</f>
        <v>1.3160825267780702</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0.8">
      <c r="A26" s="123"/>
      <c r="B26" s="128"/>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495</v>
      </c>
      <c r="G27" s="75">
        <f t="shared" si="0"/>
        <v>430</v>
      </c>
      <c r="H27" s="75">
        <f t="shared" si="0"/>
        <v>352</v>
      </c>
      <c r="I27" s="75">
        <f t="shared" si="0"/>
        <v>18</v>
      </c>
      <c r="J27" s="75">
        <f t="shared" si="0"/>
        <v>0</v>
      </c>
      <c r="K27" s="75">
        <f t="shared" si="0"/>
        <v>313</v>
      </c>
      <c r="L27" s="66">
        <f>IFERROR(F27/G27-1,"n/a")</f>
        <v>0.15116279069767447</v>
      </c>
      <c r="M27" s="66">
        <f>IFERROR(F27/H27-1,"n/a")</f>
        <v>0.40625</v>
      </c>
      <c r="N27" s="66">
        <f>IFERROR(F27/I27-1,"n/a")</f>
        <v>26.5</v>
      </c>
      <c r="O27" s="66" t="str">
        <f>IFERROR(F27/J27-1,"n/a")</f>
        <v>n/a</v>
      </c>
      <c r="P27" s="62">
        <f>IFERROR(F27/K27-1,"n/a")</f>
        <v>0.58146964856230032</v>
      </c>
      <c r="Q27" s="75">
        <f t="shared" ref="Q27:V28" si="1">Q13+Q16+Q19+Q22+Q25</f>
        <v>2009</v>
      </c>
      <c r="R27" s="75">
        <f t="shared" si="1"/>
        <v>1682</v>
      </c>
      <c r="S27" s="75">
        <f t="shared" si="1"/>
        <v>1311</v>
      </c>
      <c r="T27" s="75">
        <f t="shared" si="1"/>
        <v>37</v>
      </c>
      <c r="U27" s="75">
        <f t="shared" si="1"/>
        <v>607</v>
      </c>
      <c r="V27" s="75">
        <f t="shared" si="1"/>
        <v>1239</v>
      </c>
      <c r="W27" s="66">
        <f>IFERROR(Q27/R27-1,"n/a")</f>
        <v>0.19441141498216408</v>
      </c>
      <c r="X27" s="66">
        <f>IFERROR(Q27/S27-1,"n/a")</f>
        <v>0.53241800152555308</v>
      </c>
      <c r="Y27" s="66">
        <f>IFERROR(Q27/T27-1,"n/a")</f>
        <v>53.297297297297298</v>
      </c>
      <c r="Z27" s="66">
        <f>IFERROR(Q27/U27-1,"n/a")</f>
        <v>2.3097199341021417</v>
      </c>
      <c r="AA27" s="62">
        <f>IFERROR(Q27/V27-1,"n/a")</f>
        <v>0.62146892655367236</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1375766</v>
      </c>
      <c r="G28" s="76">
        <f t="shared" si="0"/>
        <v>1044083</v>
      </c>
      <c r="H28" s="76">
        <f t="shared" si="0"/>
        <v>579510</v>
      </c>
      <c r="I28" s="76">
        <f t="shared" si="0"/>
        <v>24481</v>
      </c>
      <c r="J28" s="76">
        <f t="shared" si="0"/>
        <v>0</v>
      </c>
      <c r="K28" s="76">
        <f t="shared" si="0"/>
        <v>837624</v>
      </c>
      <c r="L28" s="67">
        <f>IFERROR(F28/G28-1,"n/a")</f>
        <v>0.31767876691795571</v>
      </c>
      <c r="M28" s="67">
        <f>IFERROR(F28/H28-1,"n/a")</f>
        <v>1.3740159790167557</v>
      </c>
      <c r="N28" s="67">
        <f>IFERROR(F28/I28-1,"n/a")</f>
        <v>55.197295862097135</v>
      </c>
      <c r="O28" s="67" t="str">
        <f>IFERROR(F28/J28-1,"n/a")</f>
        <v>n/a</v>
      </c>
      <c r="P28" s="63">
        <f>IFERROR(F28/K28-1,"n/a")</f>
        <v>0.64246248913593695</v>
      </c>
      <c r="Q28" s="76">
        <f t="shared" si="1"/>
        <v>5915079.4000000004</v>
      </c>
      <c r="R28" s="76">
        <f t="shared" si="1"/>
        <v>4500804</v>
      </c>
      <c r="S28" s="76">
        <f t="shared" si="1"/>
        <v>1954680</v>
      </c>
      <c r="T28" s="76">
        <f t="shared" si="1"/>
        <v>40586</v>
      </c>
      <c r="U28" s="76">
        <f t="shared" si="1"/>
        <v>1276302</v>
      </c>
      <c r="V28" s="76">
        <f t="shared" si="1"/>
        <v>3418724</v>
      </c>
      <c r="W28" s="67">
        <f>IFERROR(Q28/R28-1,"n/a")</f>
        <v>0.31422728028147873</v>
      </c>
      <c r="X28" s="67">
        <f>IFERROR(Q28/S28-1,"n/a")</f>
        <v>2.0261113839605462</v>
      </c>
      <c r="Y28" s="67">
        <f>IFERROR(Q28/T28-1,"n/a")</f>
        <v>144.74186665352585</v>
      </c>
      <c r="Z28" s="67">
        <f>IFERROR(Q28/U28-1,"n/a")</f>
        <v>3.6345452722004667</v>
      </c>
      <c r="AA28" s="63">
        <f>IFERROR(Q28/V28-1,"n/a")</f>
        <v>0.73020091706730361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May</v>
      </c>
      <c r="G33" s="159"/>
      <c r="H33" s="159"/>
      <c r="I33" s="159"/>
      <c r="J33" s="159"/>
      <c r="K33" s="159"/>
      <c r="L33" s="159"/>
      <c r="M33" s="159"/>
      <c r="N33" s="159"/>
      <c r="O33" s="159"/>
      <c r="P33" s="160"/>
      <c r="Q33" s="162" t="s">
        <v>133</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163</v>
      </c>
      <c r="G37" s="74">
        <f t="shared" si="3"/>
        <v>99</v>
      </c>
      <c r="H37" s="74">
        <f t="shared" si="3"/>
        <v>83</v>
      </c>
      <c r="I37" s="74">
        <f t="shared" si="3"/>
        <v>0</v>
      </c>
      <c r="J37" s="74">
        <f t="shared" si="3"/>
        <v>0</v>
      </c>
      <c r="K37" s="74">
        <f t="shared" si="3"/>
        <v>90</v>
      </c>
      <c r="L37" s="64">
        <f>IFERROR(F37/G37-1,"n/a")</f>
        <v>0.64646464646464641</v>
      </c>
      <c r="M37" s="64">
        <f>IFERROR(F37/H37-1,"n/a")</f>
        <v>0.96385542168674698</v>
      </c>
      <c r="N37" s="64" t="str">
        <f>IFERROR(F37/I37-1,"n/a")</f>
        <v>n/a</v>
      </c>
      <c r="O37" s="64" t="str">
        <f>IFERROR(F37/J37-1,"n/a")</f>
        <v>n/a</v>
      </c>
      <c r="P37" s="60">
        <f>IFERROR(F37/K37-1,"n/a")</f>
        <v>0.81111111111111112</v>
      </c>
      <c r="Q37" s="74">
        <f>'Apr-24'!Q37+F37</f>
        <v>350</v>
      </c>
      <c r="R37" s="74">
        <f>'Apr-24'!R37+G37</f>
        <v>228</v>
      </c>
      <c r="S37" s="74">
        <f>'Apr-24'!S37+H37</f>
        <v>219</v>
      </c>
      <c r="T37" s="74">
        <f>'Apr-24'!T37+I37</f>
        <v>0</v>
      </c>
      <c r="U37" s="74">
        <f>'Apr-24'!U37+J37</f>
        <v>42</v>
      </c>
      <c r="V37" s="74">
        <f>'Apr-24'!V37+K37</f>
        <v>219</v>
      </c>
      <c r="W37" s="120">
        <f>IFERROR(Q37/R37-1,"n/a")</f>
        <v>0.53508771929824572</v>
      </c>
      <c r="X37" s="120">
        <f>IFERROR(R37/S37-1,"n/a")</f>
        <v>4.1095890410958846E-2</v>
      </c>
      <c r="Y37" s="120" t="str">
        <f>IFERROR(R37/T37-1,"n/a")</f>
        <v>n/a</v>
      </c>
      <c r="Z37" s="120">
        <f>IFERROR(R37/U37-1,"n/a")</f>
        <v>4.4285714285714288</v>
      </c>
      <c r="AA37" s="121">
        <f>IFERROR(R37/V37-1,"n/a")</f>
        <v>4.1095890410958846E-2</v>
      </c>
      <c r="AB37" s="148"/>
      <c r="AC37" s="89">
        <v>1486</v>
      </c>
      <c r="AD37" s="89">
        <v>1052</v>
      </c>
      <c r="AE37" s="70">
        <v>551</v>
      </c>
      <c r="AF37" s="78">
        <v>1584</v>
      </c>
      <c r="AH37" s="123"/>
    </row>
    <row r="38" spans="1:34" s="124" customFormat="1" ht="10.199999999999999">
      <c r="A38" s="123"/>
      <c r="B38" s="123"/>
      <c r="C38" s="33"/>
      <c r="D38" s="26" t="s">
        <v>11</v>
      </c>
      <c r="E38" s="32"/>
      <c r="F38" s="74">
        <f t="shared" si="3"/>
        <v>584059</v>
      </c>
      <c r="G38" s="74">
        <f t="shared" si="3"/>
        <v>353242</v>
      </c>
      <c r="H38" s="74">
        <f t="shared" si="3"/>
        <v>234968</v>
      </c>
      <c r="I38" s="74">
        <f t="shared" si="3"/>
        <v>0</v>
      </c>
      <c r="J38" s="74">
        <f t="shared" si="3"/>
        <v>0</v>
      </c>
      <c r="K38" s="74">
        <f t="shared" si="3"/>
        <v>303053</v>
      </c>
      <c r="L38" s="64">
        <f>IFERROR(F38/G38-1,"n/a")</f>
        <v>0.65342456446288955</v>
      </c>
      <c r="M38" s="64">
        <f>IFERROR(F38/H38-1,"n/a")</f>
        <v>1.4856959245514281</v>
      </c>
      <c r="N38" s="64" t="str">
        <f>IFERROR(F38/I38-1,"n/a")</f>
        <v>n/a</v>
      </c>
      <c r="O38" s="64" t="str">
        <f>IFERROR(F38/J38-1,"n/a")</f>
        <v>n/a</v>
      </c>
      <c r="P38" s="60">
        <f>IFERROR(F38/K38-1,"n/a")</f>
        <v>0.92725034894886371</v>
      </c>
      <c r="Q38" s="74">
        <f>'Apr-24'!Q38+F38</f>
        <v>1243773</v>
      </c>
      <c r="R38" s="74">
        <f>'Apr-24'!R38+G38</f>
        <v>802993</v>
      </c>
      <c r="S38" s="74">
        <f>'Apr-24'!S38+H38</f>
        <v>532756</v>
      </c>
      <c r="T38" s="74">
        <f>'Apr-24'!T38+I38</f>
        <v>0</v>
      </c>
      <c r="U38" s="74">
        <f>'Apr-24'!U38+J38</f>
        <v>0</v>
      </c>
      <c r="V38" s="74">
        <f>'Apr-24'!V38+K38</f>
        <v>697098</v>
      </c>
      <c r="W38" s="120">
        <f>IFERROR(Q38/R38-1,"n/a")</f>
        <v>0.54892134800676962</v>
      </c>
      <c r="X38" s="120">
        <f>IFERROR(R38/S38-1,"n/a")</f>
        <v>0.50724346605200132</v>
      </c>
      <c r="Y38" s="120" t="str">
        <f>IFERROR(R38/T38-1,"n/a")</f>
        <v>n/a</v>
      </c>
      <c r="Z38" s="120" t="str">
        <f>IFERROR(R38/U38-1,"n/a")</f>
        <v>n/a</v>
      </c>
      <c r="AA38" s="121">
        <f>IFERROR(R38/V38-1,"n/a")</f>
        <v>0.15190834000384457</v>
      </c>
      <c r="AB38" s="148"/>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147</v>
      </c>
      <c r="R40" s="74">
        <f>'Apr-24'!R40+G40</f>
        <v>116</v>
      </c>
      <c r="S40" s="74">
        <f>'Apr-24'!S40+H40</f>
        <v>127</v>
      </c>
      <c r="T40" s="74">
        <f>'Apr-24'!T40+I40</f>
        <v>22</v>
      </c>
      <c r="U40" s="74">
        <f>'Apr-24'!U40+J40</f>
        <v>0</v>
      </c>
      <c r="V40" s="74">
        <f>'Apr-24'!V40+K40</f>
        <v>122</v>
      </c>
      <c r="W40" s="120">
        <f>IFERROR(Q40/R40-1,"n/a")</f>
        <v>0.26724137931034475</v>
      </c>
      <c r="X40" s="120">
        <f>IFERROR(R40/S40-1,"n/a")</f>
        <v>-8.6614173228346414E-2</v>
      </c>
      <c r="Y40" s="120">
        <f>IFERROR(R40/T40-1,"n/a")</f>
        <v>4.2727272727272725</v>
      </c>
      <c r="Z40" s="120" t="str">
        <f>IFERROR(R40/U40-1,"n/a")</f>
        <v>n/a</v>
      </c>
      <c r="AA40" s="121">
        <f>IFERROR(R40/V40-1,"n/a")</f>
        <v>-4.9180327868852514E-2</v>
      </c>
      <c r="AB40" s="148"/>
      <c r="AC40" s="89">
        <v>563</v>
      </c>
      <c r="AD40" s="89">
        <v>226</v>
      </c>
      <c r="AE40" s="70">
        <v>66</v>
      </c>
      <c r="AF40" s="78">
        <v>573</v>
      </c>
      <c r="AH40" s="123"/>
    </row>
    <row r="41" spans="1:34" s="124" customFormat="1" ht="10.199999999999999">
      <c r="A41" s="123"/>
      <c r="B41" s="123"/>
      <c r="C41" s="33"/>
      <c r="D41" s="26" t="s">
        <v>11</v>
      </c>
      <c r="E41" s="32"/>
      <c r="F41" s="74">
        <f t="shared" si="4"/>
        <v>200577</v>
      </c>
      <c r="G41" s="74">
        <f t="shared" si="4"/>
        <v>161083</v>
      </c>
      <c r="H41" s="74">
        <f t="shared" si="4"/>
        <v>82038</v>
      </c>
      <c r="I41" s="74">
        <f t="shared" si="4"/>
        <v>24481</v>
      </c>
      <c r="J41" s="74">
        <f t="shared" si="4"/>
        <v>0</v>
      </c>
      <c r="K41" s="74">
        <f t="shared" si="4"/>
        <v>165399</v>
      </c>
      <c r="L41" s="64">
        <f>IFERROR(F41/G41-1,"n/a")</f>
        <v>0.24517795173916546</v>
      </c>
      <c r="M41" s="64">
        <f>IFERROR(F41/H41-1,"n/a")</f>
        <v>1.4449279602135596</v>
      </c>
      <c r="N41" s="64">
        <f>IFERROR(F41/I41-1,"n/a")</f>
        <v>7.1931702136350637</v>
      </c>
      <c r="O41" s="64" t="str">
        <f>IFERROR(F41/J41-1,"n/a")</f>
        <v>n/a</v>
      </c>
      <c r="P41" s="60">
        <f>IFERROR(F41/K41-1,"n/a")</f>
        <v>0.21268568733789195</v>
      </c>
      <c r="Q41" s="74">
        <f>'Apr-24'!Q41+F41</f>
        <v>330174</v>
      </c>
      <c r="R41" s="74">
        <f>'Apr-24'!R41+G41</f>
        <v>268431</v>
      </c>
      <c r="S41" s="74">
        <f>'Apr-24'!S41+H41</f>
        <v>142405</v>
      </c>
      <c r="T41" s="74">
        <f>'Apr-24'!T41+I41</f>
        <v>30483</v>
      </c>
      <c r="U41" s="74">
        <f>'Apr-24'!U41+J41</f>
        <v>0</v>
      </c>
      <c r="V41" s="74">
        <f>'Apr-24'!V41+K41</f>
        <v>312730</v>
      </c>
      <c r="W41" s="120">
        <f>IFERROR(Q41/R41-1,"n/a")</f>
        <v>0.23001441711277759</v>
      </c>
      <c r="X41" s="120">
        <f>IFERROR(R41/S41-1,"n/a")</f>
        <v>0.88498297110354263</v>
      </c>
      <c r="Y41" s="120">
        <f>IFERROR(R41/T41-1,"n/a")</f>
        <v>7.8059246137191227</v>
      </c>
      <c r="Z41" s="120" t="str">
        <f>IFERROR(R41/U41-1,"n/a")</f>
        <v>n/a</v>
      </c>
      <c r="AA41" s="121">
        <f>IFERROR(R41/V41-1,"n/a")</f>
        <v>-0.14165254372781633</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20">
        <f>IFERROR(Q43/R43-1,"n/a")</f>
        <v>-2.0547945205479423E-2</v>
      </c>
      <c r="X43" s="120">
        <f>IFERROR(R43/S43-1,"n/a")</f>
        <v>0.15873015873015883</v>
      </c>
      <c r="Y43" s="120">
        <f>IFERROR(R43/T43-1,"n/a")</f>
        <v>47.666666666666664</v>
      </c>
      <c r="Z43" s="120" t="str">
        <f>IFERROR(R43/U43-1,"n/a")</f>
        <v>n/a</v>
      </c>
      <c r="AA43" s="121">
        <f>IFERROR(R43/V43-1,"n/a")</f>
        <v>1.5172413793103448</v>
      </c>
      <c r="AB43" s="148"/>
      <c r="AC43" s="89">
        <v>669</v>
      </c>
      <c r="AD43" s="89">
        <v>59</v>
      </c>
      <c r="AE43" s="70">
        <v>9</v>
      </c>
      <c r="AF43" s="78">
        <v>287</v>
      </c>
      <c r="AH43" s="123"/>
    </row>
    <row r="44" spans="1:34" s="124" customFormat="1" ht="10.199999999999999">
      <c r="A44" s="123"/>
      <c r="B44" s="123"/>
      <c r="C44" s="33"/>
      <c r="D44" s="26" t="s">
        <v>11</v>
      </c>
      <c r="E44" s="32"/>
      <c r="F44" s="74">
        <f t="shared" si="5"/>
        <v>156985</v>
      </c>
      <c r="G44" s="74">
        <f t="shared" si="5"/>
        <v>137318</v>
      </c>
      <c r="H44" s="74">
        <f t="shared" si="5"/>
        <v>88575</v>
      </c>
      <c r="I44" s="74">
        <f t="shared" si="5"/>
        <v>0</v>
      </c>
      <c r="J44" s="74">
        <f t="shared" si="5"/>
        <v>0</v>
      </c>
      <c r="K44" s="74">
        <f t="shared" si="5"/>
        <v>66376</v>
      </c>
      <c r="L44" s="64">
        <f>IFERROR(F44/G44-1,"n/a")</f>
        <v>0.14322230151910165</v>
      </c>
      <c r="M44" s="64">
        <f>IFERROR(F44/H44-1,"n/a")</f>
        <v>0.77233982500705611</v>
      </c>
      <c r="N44" s="64" t="str">
        <f>IFERROR(F44/I44-1,"n/a")</f>
        <v>n/a</v>
      </c>
      <c r="O44" s="64" t="str">
        <f>IFERROR(F44/J44-1,"n/a")</f>
        <v>n/a</v>
      </c>
      <c r="P44" s="60">
        <f>IFERROR(F44/K44-1,"n/a")</f>
        <v>1.3650867783536218</v>
      </c>
      <c r="Q44" s="74">
        <f>'Apr-24'!Q44+F44</f>
        <v>232556.4</v>
      </c>
      <c r="R44" s="74">
        <f>'Apr-24'!R44+G44</f>
        <v>203620</v>
      </c>
      <c r="S44" s="74">
        <f>'Apr-24'!S44+H44</f>
        <v>121151</v>
      </c>
      <c r="T44" s="74">
        <f>'Apr-24'!T44+I44</f>
        <v>0</v>
      </c>
      <c r="U44" s="74">
        <f>'Apr-24'!U44+J44</f>
        <v>0</v>
      </c>
      <c r="V44" s="74">
        <f>'Apr-24'!V44+K44</f>
        <v>102439</v>
      </c>
      <c r="W44" s="120">
        <f>IFERROR(Q44/R44-1,"n/a")</f>
        <v>0.1421098123956388</v>
      </c>
      <c r="X44" s="120">
        <f>IFERROR(R44/S44-1,"n/a")</f>
        <v>0.6807124992777609</v>
      </c>
      <c r="Y44" s="120" t="str">
        <f>IFERROR(R44/T44-1,"n/a")</f>
        <v>n/a</v>
      </c>
      <c r="Z44" s="120" t="str">
        <f>IFERROR(R44/U44-1,"n/a")</f>
        <v>n/a</v>
      </c>
      <c r="AA44" s="121">
        <f>IFERROR(R44/V44-1,"n/a")</f>
        <v>0.98771952088560022</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6">F22</f>
        <v>147</v>
      </c>
      <c r="G46" s="74">
        <f t="shared" si="6"/>
        <v>159</v>
      </c>
      <c r="H46" s="74">
        <f t="shared" si="6"/>
        <v>107</v>
      </c>
      <c r="I46" s="74">
        <f t="shared" si="6"/>
        <v>0</v>
      </c>
      <c r="J46" s="74">
        <f t="shared" si="6"/>
        <v>0</v>
      </c>
      <c r="K46" s="74">
        <f t="shared" si="6"/>
        <v>113</v>
      </c>
      <c r="L46" s="64">
        <f>IFERROR(F46/G46-1,"n/a")</f>
        <v>-7.547169811320753E-2</v>
      </c>
      <c r="M46" s="64">
        <f>IFERROR(F46/H46-1,"n/a")</f>
        <v>0.37383177570093462</v>
      </c>
      <c r="N46" s="64" t="str">
        <f>IFERROR(F46/I46-1,"n/a")</f>
        <v>n/a</v>
      </c>
      <c r="O46" s="64" t="str">
        <f>IFERROR(F46/J46-1,"n/a")</f>
        <v>n/a</v>
      </c>
      <c r="P46" s="60">
        <f>IFERROR(F46/K46-1,"n/a")</f>
        <v>0.30088495575221241</v>
      </c>
      <c r="Q46" s="74">
        <f>'Apr-24'!Q46+F46</f>
        <v>341</v>
      </c>
      <c r="R46" s="74">
        <f>'Apr-24'!R46+G46</f>
        <v>321</v>
      </c>
      <c r="S46" s="74">
        <f>'Apr-24'!S46+H46</f>
        <v>207</v>
      </c>
      <c r="T46" s="74">
        <f>'Apr-24'!T46+I46</f>
        <v>0</v>
      </c>
      <c r="U46" s="74">
        <f>'Apr-24'!U46+J46</f>
        <v>0</v>
      </c>
      <c r="V46" s="74">
        <f>'Apr-24'!V46+K46</f>
        <v>203</v>
      </c>
      <c r="W46" s="120">
        <f>IFERROR(Q46/R46-1,"n/a")</f>
        <v>6.230529595015577E-2</v>
      </c>
      <c r="X46" s="120">
        <f>IFERROR(R46/S46-1,"n/a")</f>
        <v>0.55072463768115942</v>
      </c>
      <c r="Y46" s="120" t="str">
        <f>IFERROR(R46/T46-1,"n/a")</f>
        <v>n/a</v>
      </c>
      <c r="Z46" s="120" t="str">
        <f>IFERROR(R46/U46-1,"n/a")</f>
        <v>n/a</v>
      </c>
      <c r="AA46" s="121">
        <f>IFERROR(R46/V46-1,"n/a")</f>
        <v>0.58128078817733986</v>
      </c>
      <c r="AB46" s="148"/>
      <c r="AC46" s="89">
        <v>1129</v>
      </c>
      <c r="AD46" s="89">
        <v>336</v>
      </c>
      <c r="AE46" s="84">
        <v>43</v>
      </c>
      <c r="AF46" s="78">
        <v>781</v>
      </c>
      <c r="AH46" s="123"/>
    </row>
    <row r="47" spans="1:34" s="124" customFormat="1" ht="10.199999999999999">
      <c r="A47" s="123"/>
      <c r="B47" s="123"/>
      <c r="C47" s="33"/>
      <c r="D47" s="26" t="s">
        <v>11</v>
      </c>
      <c r="E47" s="32"/>
      <c r="F47" s="74">
        <f t="shared" si="6"/>
        <v>425839</v>
      </c>
      <c r="G47" s="74">
        <f t="shared" si="6"/>
        <v>390316</v>
      </c>
      <c r="H47" s="74">
        <f t="shared" si="6"/>
        <v>173929</v>
      </c>
      <c r="I47" s="74">
        <f t="shared" si="6"/>
        <v>0</v>
      </c>
      <c r="J47" s="74">
        <f t="shared" si="6"/>
        <v>0</v>
      </c>
      <c r="K47" s="74">
        <f t="shared" si="6"/>
        <v>300445</v>
      </c>
      <c r="L47" s="64">
        <f>IFERROR(F47/G47-1,"n/a")</f>
        <v>9.1010873241168744E-2</v>
      </c>
      <c r="M47" s="64">
        <f>IFERROR(F47/H47-1,"n/a")</f>
        <v>1.4483496139229226</v>
      </c>
      <c r="N47" s="64" t="str">
        <f>IFERROR(F47/I47-1,"n/a")</f>
        <v>n/a</v>
      </c>
      <c r="O47" s="64" t="str">
        <f>IFERROR(F47/J47-1,"n/a")</f>
        <v>n/a</v>
      </c>
      <c r="P47" s="60">
        <f>IFERROR(F47/K47-1,"n/a")</f>
        <v>0.41736091464327907</v>
      </c>
      <c r="Q47" s="74">
        <f>'Apr-24'!Q47+F47</f>
        <v>858945</v>
      </c>
      <c r="R47" s="74">
        <f>'Apr-24'!R47+G47</f>
        <v>743019</v>
      </c>
      <c r="S47" s="74">
        <f>'Apr-24'!S47+H47</f>
        <v>289738</v>
      </c>
      <c r="T47" s="74">
        <f>'Apr-24'!T47+I47</f>
        <v>0</v>
      </c>
      <c r="U47" s="74">
        <f>'Apr-24'!U47+J47</f>
        <v>0</v>
      </c>
      <c r="V47" s="74">
        <f>'Apr-24'!V47+K47</f>
        <v>513185</v>
      </c>
      <c r="W47" s="120">
        <f>IFERROR(Q47/R47-1,"n/a")</f>
        <v>0.15602023636003914</v>
      </c>
      <c r="X47" s="120">
        <f>IFERROR(R47/S47-1,"n/a")</f>
        <v>1.5644513318929514</v>
      </c>
      <c r="Y47" s="120" t="str">
        <f>IFERROR(R47/T47-1,"n/a")</f>
        <v>n/a</v>
      </c>
      <c r="Z47" s="120" t="str">
        <f>IFERROR(R47/U47-1,"n/a")</f>
        <v>n/a</v>
      </c>
      <c r="AA47" s="121">
        <f>IFERROR(R47/V47-1,"n/a")</f>
        <v>0.44785798493720597</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20">
        <f t="shared" ref="W49:X52" si="8">IFERROR(Q49/R49-1,"n/a")</f>
        <v>-0.25</v>
      </c>
      <c r="X49" s="120">
        <f t="shared" si="8"/>
        <v>3</v>
      </c>
      <c r="Y49" s="120" t="str">
        <f>IFERROR(R49/T49-1,"n/a")</f>
        <v>n/a</v>
      </c>
      <c r="Z49" s="120" t="str">
        <f>IFERROR(R49/U49-1,"n/a")</f>
        <v>n/a</v>
      </c>
      <c r="AA49" s="121">
        <f>IFERROR(R49/V49-1,"n/a")</f>
        <v>0.33333333333333326</v>
      </c>
      <c r="AB49" s="148"/>
      <c r="AC49" s="89">
        <v>9</v>
      </c>
      <c r="AD49" s="68">
        <v>0</v>
      </c>
      <c r="AE49" s="68">
        <v>0</v>
      </c>
      <c r="AF49" s="78">
        <v>16</v>
      </c>
      <c r="AH49" s="123"/>
    </row>
    <row r="50" spans="3:34" s="124" customFormat="1" ht="10.199999999999999">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20">
        <f t="shared" si="8"/>
        <v>1.8382017343678685</v>
      </c>
      <c r="X50" s="120">
        <f t="shared" si="8"/>
        <v>3.7372972972972969</v>
      </c>
      <c r="Y50" s="120" t="str">
        <f>IFERROR(R50/T50-1,"n/a")</f>
        <v>n/a</v>
      </c>
      <c r="Z50" s="120" t="str">
        <f>IFERROR(R50/U50-1,"n/a")</f>
        <v>n/a</v>
      </c>
      <c r="AA50" s="121">
        <f>IFERROR(R50/V50-1,"n/a")</f>
        <v>0.28504398826979482</v>
      </c>
      <c r="AB50" s="148"/>
      <c r="AC50" s="82">
        <v>15637</v>
      </c>
      <c r="AD50" s="68">
        <v>0</v>
      </c>
      <c r="AE50" s="68">
        <v>0</v>
      </c>
      <c r="AF50" s="78">
        <v>20248</v>
      </c>
      <c r="AH50" s="123"/>
    </row>
    <row r="51" spans="3:34" s="124" customFormat="1" ht="10.8" thickBot="1">
      <c r="C51" s="35" t="s">
        <v>12</v>
      </c>
      <c r="D51" s="36"/>
      <c r="E51" s="37"/>
      <c r="F51" s="75">
        <f>F37+F40+F43+F46+F49</f>
        <v>495</v>
      </c>
      <c r="G51" s="75">
        <f>G37+G40+G43+G46+G49</f>
        <v>430</v>
      </c>
      <c r="H51" s="75">
        <f t="shared" ref="H51:K52" si="9">H37+H40+H43+H46+H49</f>
        <v>352</v>
      </c>
      <c r="I51" s="75">
        <f t="shared" si="9"/>
        <v>18</v>
      </c>
      <c r="J51" s="75">
        <f t="shared" si="9"/>
        <v>0</v>
      </c>
      <c r="K51" s="75">
        <f t="shared" si="9"/>
        <v>313</v>
      </c>
      <c r="L51" s="66">
        <f>IFERROR(F51/G51-1,"n/a")</f>
        <v>0.15116279069767447</v>
      </c>
      <c r="M51" s="66">
        <f>IFERROR(F51/H51-1,"n/a")</f>
        <v>0.40625</v>
      </c>
      <c r="N51" s="66">
        <f>IFERROR(F51/I51-1,"n/a")</f>
        <v>26.5</v>
      </c>
      <c r="O51" s="66" t="str">
        <f>IFERROR(F51/J51-1,"n/a")</f>
        <v>n/a</v>
      </c>
      <c r="P51" s="62">
        <f>IFERROR(F51/K51-1,"n/a")</f>
        <v>0.58146964856230032</v>
      </c>
      <c r="Q51" s="75">
        <f t="shared" ref="Q51:V52" si="10">Q37+Q40+Q43+Q46+Q49</f>
        <v>984</v>
      </c>
      <c r="R51" s="75">
        <f t="shared" si="10"/>
        <v>815</v>
      </c>
      <c r="S51" s="75">
        <f>S37+S40+S43+S46+S49</f>
        <v>680</v>
      </c>
      <c r="T51" s="75">
        <f t="shared" si="10"/>
        <v>25</v>
      </c>
      <c r="U51" s="75">
        <f t="shared" si="10"/>
        <v>42</v>
      </c>
      <c r="V51" s="75">
        <f t="shared" si="10"/>
        <v>605</v>
      </c>
      <c r="W51" s="66">
        <f t="shared" si="8"/>
        <v>0.20736196319018396</v>
      </c>
      <c r="X51" s="66">
        <f t="shared" si="8"/>
        <v>0.19852941176470584</v>
      </c>
      <c r="Y51" s="66">
        <f>IFERROR(R51/T51-1,"n/a")</f>
        <v>31.6</v>
      </c>
      <c r="Z51" s="66">
        <f t="shared" ref="Z51:Z52" si="11">IFERROR(R51/U51-1,"n/a")</f>
        <v>18.404761904761905</v>
      </c>
      <c r="AA51" s="62">
        <f>IFERROR(R51/V51-1,"n/a")</f>
        <v>0.34710743801652888</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1375766</v>
      </c>
      <c r="G52" s="76">
        <f>G38+G41+G44+G47+G50</f>
        <v>1044083</v>
      </c>
      <c r="H52" s="76">
        <f t="shared" si="9"/>
        <v>579510</v>
      </c>
      <c r="I52" s="76">
        <f t="shared" si="9"/>
        <v>24481</v>
      </c>
      <c r="J52" s="76">
        <f t="shared" si="9"/>
        <v>0</v>
      </c>
      <c r="K52" s="76">
        <f t="shared" si="9"/>
        <v>837624</v>
      </c>
      <c r="L52" s="67">
        <f>IFERROR(F52/G52-1,"n/a")</f>
        <v>0.31767876691795571</v>
      </c>
      <c r="M52" s="67">
        <f>IFERROR(F52/H52-1,"n/a")</f>
        <v>1.3740159790167557</v>
      </c>
      <c r="N52" s="67">
        <f>IFERROR(F52/I52-1,"n/a")</f>
        <v>55.197295862097135</v>
      </c>
      <c r="O52" s="67" t="str">
        <f>IFERROR(F52/J52-1,"n/a")</f>
        <v>n/a</v>
      </c>
      <c r="P52" s="63">
        <f>IFERROR(F52/K52-1,"n/a")</f>
        <v>0.64246248913593695</v>
      </c>
      <c r="Q52" s="76">
        <f t="shared" si="10"/>
        <v>2677885.4</v>
      </c>
      <c r="R52" s="76">
        <f t="shared" si="10"/>
        <v>2022445</v>
      </c>
      <c r="S52" s="76">
        <f t="shared" si="10"/>
        <v>1086975</v>
      </c>
      <c r="T52" s="76">
        <f t="shared" si="10"/>
        <v>30483</v>
      </c>
      <c r="U52" s="76">
        <f t="shared" si="10"/>
        <v>0</v>
      </c>
      <c r="V52" s="76">
        <f t="shared" si="10"/>
        <v>1628862</v>
      </c>
      <c r="W52" s="67">
        <f t="shared" si="8"/>
        <v>0.32408317655115471</v>
      </c>
      <c r="X52" s="67">
        <f t="shared" si="8"/>
        <v>0.86061776949791846</v>
      </c>
      <c r="Y52" s="118">
        <f>IFERROR(R52/T52-1,"n/a")</f>
        <v>65.346652232391818</v>
      </c>
      <c r="Z52" s="118" t="str">
        <f t="shared" si="11"/>
        <v>n/a</v>
      </c>
      <c r="AA52" s="119">
        <f>IFERROR(R52/V52-1,"n/a")</f>
        <v>0.24163065993313126</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8E3A-1E5B-4004-A97D-102B07FDFC29}">
  <dimension ref="A1:AH66"/>
  <sheetViews>
    <sheetView showGridLines="0" topLeftCell="A45" zoomScale="119" zoomScaleNormal="50" workbookViewId="0">
      <selection activeCell="I58" sqref="I58"/>
    </sheetView>
  </sheetViews>
  <sheetFormatPr defaultColWidth="0" defaultRowHeight="0" customHeight="1" zeroHeight="1"/>
  <cols>
    <col min="1" max="2" width="4.21875" customWidth="1"/>
    <col min="3" max="3" width="3.77734375" customWidth="1"/>
    <col min="4" max="4" width="8.77734375"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6.2">
      <c r="A4" s="9"/>
      <c r="B4" s="11" t="s">
        <v>7</v>
      </c>
      <c r="C4" s="26"/>
      <c r="D4" s="93" t="s">
        <v>45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April</v>
      </c>
      <c r="G9" s="156"/>
      <c r="H9" s="156"/>
      <c r="I9" s="156"/>
      <c r="J9" s="156"/>
      <c r="K9" s="156"/>
      <c r="L9" s="156"/>
      <c r="M9" s="156"/>
      <c r="N9" s="156"/>
      <c r="O9" s="156"/>
      <c r="P9" s="157"/>
      <c r="Q9" s="158" t="str">
        <f>"January to "&amp; D4</f>
        <v>January to April</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187</v>
      </c>
      <c r="G13" s="71">
        <v>129</v>
      </c>
      <c r="H13" s="71">
        <v>136</v>
      </c>
      <c r="I13" s="71">
        <v>0</v>
      </c>
      <c r="J13" s="71">
        <v>42</v>
      </c>
      <c r="K13" s="71">
        <v>129</v>
      </c>
      <c r="L13" s="64">
        <f>IFERROR(F13/G13-1,"n/a")</f>
        <v>0.4496124031007751</v>
      </c>
      <c r="M13" s="64">
        <f>IFERROR(F13/H13-1,"n/a")</f>
        <v>0.375</v>
      </c>
      <c r="N13" s="64" t="str">
        <f>IFERROR(F13/I13-1,"n/a")</f>
        <v>n/a</v>
      </c>
      <c r="O13" s="64">
        <f>IFERROR(F13/J13-1,"n/a")</f>
        <v>3.4523809523809526</v>
      </c>
      <c r="P13" s="60">
        <f>IFERROR(F13/K13-1,"n/a")</f>
        <v>0.4496124031007751</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5">
        <v>1591</v>
      </c>
      <c r="AG13" s="123"/>
      <c r="AH13" s="123"/>
    </row>
    <row r="14" spans="1:34" s="124" customFormat="1" ht="10.8">
      <c r="A14" s="123"/>
      <c r="B14" s="128"/>
      <c r="C14" s="33"/>
      <c r="D14" s="26" t="s">
        <v>11</v>
      </c>
      <c r="E14" s="32"/>
      <c r="F14" s="71">
        <v>659714</v>
      </c>
      <c r="G14" s="71">
        <v>449751</v>
      </c>
      <c r="H14" s="71">
        <v>297788</v>
      </c>
      <c r="I14" s="71">
        <v>0</v>
      </c>
      <c r="J14" s="71">
        <v>0</v>
      </c>
      <c r="K14" s="71">
        <v>394045</v>
      </c>
      <c r="L14" s="64">
        <f>IFERROR(F14/G14-1,"n/a")</f>
        <v>0.46684276410725056</v>
      </c>
      <c r="M14" s="64">
        <f>IFERROR(F14/H14-1,"n/a")</f>
        <v>1.2153814122798772</v>
      </c>
      <c r="N14" s="64" t="str">
        <f>IFERROR(F14/I14-1,"n/a")</f>
        <v>n/a</v>
      </c>
      <c r="O14" s="64" t="str">
        <f>IFERROR(F14/J14-1,"n/a")</f>
        <v>n/a</v>
      </c>
      <c r="P14" s="60">
        <f>IFERROR(F14/K14-1,"n/a")</f>
        <v>0.67420979837328221</v>
      </c>
      <c r="Q14" s="68">
        <f>'Mar-24'!Q14+F14</f>
        <v>2813538</v>
      </c>
      <c r="R14" s="68">
        <f>'Mar-24'!R14+G14</f>
        <v>1987935</v>
      </c>
      <c r="S14" s="68">
        <f>'Mar-24'!S14+H14</f>
        <v>1057446</v>
      </c>
      <c r="T14" s="68">
        <f>'Mar-24'!T14+I14</f>
        <v>0</v>
      </c>
      <c r="U14" s="68">
        <f>'Mar-24'!U14+J14</f>
        <v>1092884</v>
      </c>
      <c r="V14" s="68">
        <f>'Mar-24'!V14+K14</f>
        <v>1845149</v>
      </c>
      <c r="W14" s="64">
        <f>IFERROR(Q14/R14-1,"n/a")</f>
        <v>0.41530683850327099</v>
      </c>
      <c r="X14" s="64">
        <f>IFERROR(Q14/S14-1,"n/a")</f>
        <v>1.6606918934867596</v>
      </c>
      <c r="Y14" s="64" t="str">
        <f>IFERROR(Q14/T14-1,"n/a")</f>
        <v>n/a</v>
      </c>
      <c r="Z14" s="64">
        <f>IFERROR(Q14/U14-1,"n/a")</f>
        <v>1.5744159489936718</v>
      </c>
      <c r="AA14" s="60">
        <f>IFERROR(Q14/V14-1,"n/a")</f>
        <v>0.52482970209993884</v>
      </c>
      <c r="AB14" s="68">
        <v>5232537</v>
      </c>
      <c r="AC14" s="68">
        <v>3592413</v>
      </c>
      <c r="AD14" s="68">
        <v>768312</v>
      </c>
      <c r="AE14" s="68">
        <v>1092884</v>
      </c>
      <c r="AF14" s="135">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55</v>
      </c>
      <c r="G16" s="71">
        <v>46</v>
      </c>
      <c r="H16" s="71">
        <v>56</v>
      </c>
      <c r="I16" s="71">
        <v>5</v>
      </c>
      <c r="J16" s="71">
        <v>0</v>
      </c>
      <c r="K16" s="71">
        <v>51</v>
      </c>
      <c r="L16" s="64">
        <f>IFERROR(F16/G16-1,"n/a")</f>
        <v>0.19565217391304346</v>
      </c>
      <c r="M16" s="64">
        <f>IFERROR(F16/H16-1,"n/a")</f>
        <v>-1.7857142857142905E-2</v>
      </c>
      <c r="N16" s="64">
        <f>IFERROR(F16/I16-1,"n/a")</f>
        <v>10</v>
      </c>
      <c r="O16" s="64" t="str">
        <f>IFERROR(F16/J16-1,"n/a")</f>
        <v>n/a</v>
      </c>
      <c r="P16" s="60">
        <f>IFERROR(F16/K16-1,"n/a")</f>
        <v>7.8431372549019551E-2</v>
      </c>
      <c r="Q16" s="68">
        <f>'Mar-24'!Q16+F16</f>
        <v>92</v>
      </c>
      <c r="R16" s="68">
        <f>'Mar-24'!R16+G16</f>
        <v>73</v>
      </c>
      <c r="S16" s="68">
        <f>'Mar-24'!S16+H16</f>
        <v>92</v>
      </c>
      <c r="T16" s="68">
        <f>'Mar-24'!T16+I16</f>
        <v>17</v>
      </c>
      <c r="U16" s="68">
        <f>'Mar-24'!U16+J16</f>
        <v>10</v>
      </c>
      <c r="V16" s="68">
        <f>'Mar-24'!V16+K16</f>
        <v>74</v>
      </c>
      <c r="W16" s="64">
        <f>IFERROR(Q16/R16-1,"n/a")</f>
        <v>0.26027397260273966</v>
      </c>
      <c r="X16" s="64">
        <f>IFERROR(Q16/S16-1,"n/a")</f>
        <v>0</v>
      </c>
      <c r="Y16" s="64">
        <f>IFERROR(Q16/T16-1,"n/a")</f>
        <v>4.4117647058823533</v>
      </c>
      <c r="Z16" s="64">
        <f>IFERROR(Q16/U16-1,"n/a")</f>
        <v>8.1999999999999993</v>
      </c>
      <c r="AA16" s="60">
        <f>IFERROR(Q16/V16-1,"n/a")</f>
        <v>0.2432432432432432</v>
      </c>
      <c r="AB16" s="68">
        <v>575</v>
      </c>
      <c r="AC16" s="68">
        <v>572</v>
      </c>
      <c r="AD16" s="68">
        <v>202</v>
      </c>
      <c r="AE16" s="68">
        <v>54</v>
      </c>
      <c r="AF16" s="135">
        <v>586</v>
      </c>
      <c r="AG16" s="123"/>
      <c r="AH16" s="123"/>
    </row>
    <row r="17" spans="1:34" s="124" customFormat="1" ht="10.8">
      <c r="A17" s="123"/>
      <c r="B17" s="128"/>
      <c r="C17" s="33"/>
      <c r="D17" s="26" t="s">
        <v>11</v>
      </c>
      <c r="E17" s="32"/>
      <c r="F17" s="71">
        <v>129597</v>
      </c>
      <c r="G17" s="71">
        <v>107348</v>
      </c>
      <c r="H17" s="71">
        <v>60367</v>
      </c>
      <c r="I17" s="71">
        <v>6002</v>
      </c>
      <c r="J17" s="71">
        <v>0</v>
      </c>
      <c r="K17" s="71">
        <v>147331</v>
      </c>
      <c r="L17" s="64">
        <f>IFERROR(F17/G17-1,"n/a")</f>
        <v>0.2072604985654134</v>
      </c>
      <c r="M17" s="64">
        <f>IFERROR(F17/H17-1,"n/a")</f>
        <v>1.1468186260705351</v>
      </c>
      <c r="N17" s="64">
        <f>IFERROR(F17/I17-1,"n/a")</f>
        <v>20.592302565811398</v>
      </c>
      <c r="O17" s="64" t="str">
        <f>IFERROR(F17/J17-1,"n/a")</f>
        <v>n/a</v>
      </c>
      <c r="P17" s="60">
        <f>IFERROR(F17/K17-1,"n/a")</f>
        <v>-0.1203684221243323</v>
      </c>
      <c r="Q17" s="68">
        <f>'Mar-24'!Q17+F17</f>
        <v>260171</v>
      </c>
      <c r="R17" s="68">
        <f>'Mar-24'!R17+G17</f>
        <v>190403</v>
      </c>
      <c r="S17" s="68">
        <f>'Mar-24'!S17+H17</f>
        <v>96875</v>
      </c>
      <c r="T17" s="68">
        <f>'Mar-24'!T17+I17</f>
        <v>16105</v>
      </c>
      <c r="U17" s="68">
        <f>'Mar-24'!U17+J17</f>
        <v>41113</v>
      </c>
      <c r="V17" s="68">
        <f>'Mar-24'!V17+K17</f>
        <v>227705</v>
      </c>
      <c r="W17" s="64">
        <f>IFERROR(Q17/R17-1,"n/a")</f>
        <v>0.36642279796011623</v>
      </c>
      <c r="X17" s="64">
        <f>IFERROR(Q17/S17-1,"n/a")</f>
        <v>1.6856361290322579</v>
      </c>
      <c r="Y17" s="64">
        <f>IFERROR(Q17/T17-1,"n/a")</f>
        <v>15.154672461968332</v>
      </c>
      <c r="Z17" s="64">
        <f>IFERROR(Q17/U17-1,"n/a")</f>
        <v>5.328193028968939</v>
      </c>
      <c r="AA17" s="60">
        <f>IFERROR(Q17/V17-1,"n/a")</f>
        <v>0.14257921433433607</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5">
        <v>290</v>
      </c>
      <c r="AG19" s="123"/>
      <c r="AH19" s="123"/>
    </row>
    <row r="20" spans="1:34" s="124" customFormat="1" ht="10.8">
      <c r="A20" s="123"/>
      <c r="B20" s="128"/>
      <c r="C20" s="33"/>
      <c r="D20" s="26" t="s">
        <v>11</v>
      </c>
      <c r="E20" s="32"/>
      <c r="F20" s="71">
        <v>75571.399999999994</v>
      </c>
      <c r="G20" s="71">
        <v>66302</v>
      </c>
      <c r="H20" s="71">
        <v>32576</v>
      </c>
      <c r="I20" s="71">
        <v>0</v>
      </c>
      <c r="J20" s="71">
        <v>0</v>
      </c>
      <c r="K20" s="71">
        <v>36063</v>
      </c>
      <c r="L20" s="64">
        <f>IFERROR(F20/G20-1,"n/a")</f>
        <v>0.13980573738348756</v>
      </c>
      <c r="M20" s="64">
        <f>IFERROR(F20/H20-1,"n/a")</f>
        <v>1.319848968565815</v>
      </c>
      <c r="N20" s="64" t="str">
        <f>IFERROR(F20/I20-1,"n/a")</f>
        <v>n/a</v>
      </c>
      <c r="O20" s="64" t="str">
        <f>IFERROR(F20/J20-1,"n/a")</f>
        <v>n/a</v>
      </c>
      <c r="P20" s="60">
        <f>IFERROR(F20/K20-1,"n/a")</f>
        <v>1.0955383634195712</v>
      </c>
      <c r="Q20" s="68">
        <f>'Mar-24'!Q20+F20</f>
        <v>115312.4</v>
      </c>
      <c r="R20" s="68">
        <f>'Mar-24'!R20+G20</f>
        <v>87148</v>
      </c>
      <c r="S20" s="68">
        <f>'Mar-24'!S20+H20</f>
        <v>35661</v>
      </c>
      <c r="T20" s="68">
        <f>'Mar-24'!T20+I20</f>
        <v>0</v>
      </c>
      <c r="U20" s="68">
        <f>'Mar-24'!U20+J20</f>
        <v>1753</v>
      </c>
      <c r="V20" s="68">
        <f>'Mar-24'!V20+K20</f>
        <v>42547</v>
      </c>
      <c r="W20" s="64">
        <f>IFERROR(Q20/R20-1,"n/a")</f>
        <v>0.32317895993023349</v>
      </c>
      <c r="X20" s="64">
        <f>IFERROR(Q20/S20-1,"n/a")</f>
        <v>2.2335716889599282</v>
      </c>
      <c r="Y20" s="64" t="str">
        <f>IFERROR(Q20/T20-1,"n/a")</f>
        <v>n/a</v>
      </c>
      <c r="Z20" s="64">
        <f>IFERROR(Q20/U20-1,"n/a")</f>
        <v>64.780034227039351</v>
      </c>
      <c r="AA20" s="60">
        <f>IFERROR(Q20/V20-1,"n/a")</f>
        <v>1.7102357393000682</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194</v>
      </c>
      <c r="G22" s="71">
        <v>162</v>
      </c>
      <c r="H22" s="71">
        <v>100</v>
      </c>
      <c r="I22" s="71">
        <v>0</v>
      </c>
      <c r="J22" s="71">
        <v>0</v>
      </c>
      <c r="K22" s="71">
        <v>90</v>
      </c>
      <c r="L22" s="64">
        <f>IFERROR(F22/G22-1,"n/a")</f>
        <v>0.19753086419753085</v>
      </c>
      <c r="M22" s="64">
        <f>IFERROR(F22/H22-1,"n/a")</f>
        <v>0.94</v>
      </c>
      <c r="N22" s="64" t="str">
        <f>IFERROR(F22/I22-1,"n/a")</f>
        <v>n/a</v>
      </c>
      <c r="O22" s="64" t="str">
        <f>IFERROR(F22/J22-1,"n/a")</f>
        <v>n/a</v>
      </c>
      <c r="P22" s="60">
        <f>IFERROR(F22/K22-1,"n/a")</f>
        <v>1.1555555555555554</v>
      </c>
      <c r="Q22" s="68">
        <f>'Mar-24'!Q22+F22</f>
        <v>453</v>
      </c>
      <c r="R22" s="68">
        <f>'Mar-24'!R22+G22</f>
        <v>449</v>
      </c>
      <c r="S22" s="68">
        <f>'Mar-24'!S22+H22</f>
        <v>153</v>
      </c>
      <c r="T22" s="68">
        <f>'Mar-24'!T22+I22</f>
        <v>0</v>
      </c>
      <c r="U22" s="68">
        <f>'Mar-24'!U22+J22</f>
        <v>43</v>
      </c>
      <c r="V22" s="68">
        <f>'Mar-24'!V22+K22</f>
        <v>179</v>
      </c>
      <c r="W22" s="64">
        <f>IFERROR(Q22/R22-1,"n/a")</f>
        <v>8.9086859688196629E-3</v>
      </c>
      <c r="X22" s="64">
        <f>IFERROR(Q22/S22-1,"n/a")</f>
        <v>1.9607843137254903</v>
      </c>
      <c r="Y22" s="64" t="str">
        <f>IFERROR(Q22/T22-1,"n/a")</f>
        <v>n/a</v>
      </c>
      <c r="Z22" s="64">
        <f>IFERROR(Q22/U22-1,"n/a")</f>
        <v>9.5348837209302317</v>
      </c>
      <c r="AA22" s="60">
        <f>IFERROR(Q22/V22-1,"n/a")</f>
        <v>1.5307262569832401</v>
      </c>
      <c r="AB22" s="68">
        <v>1500</v>
      </c>
      <c r="AC22" s="68">
        <v>895</v>
      </c>
      <c r="AD22" s="68">
        <v>283</v>
      </c>
      <c r="AE22" s="68">
        <v>43</v>
      </c>
      <c r="AF22" s="135">
        <v>827</v>
      </c>
      <c r="AG22" s="123"/>
      <c r="AH22" s="123"/>
    </row>
    <row r="23" spans="1:34" s="124" customFormat="1" ht="10.8">
      <c r="A23" s="123"/>
      <c r="B23" s="128"/>
      <c r="C23" s="33"/>
      <c r="D23" s="26" t="s">
        <v>11</v>
      </c>
      <c r="E23" s="32"/>
      <c r="F23" s="71">
        <v>433106</v>
      </c>
      <c r="G23" s="71">
        <v>352703</v>
      </c>
      <c r="H23" s="71">
        <v>115809</v>
      </c>
      <c r="I23" s="71">
        <v>0</v>
      </c>
      <c r="J23" s="71">
        <v>0</v>
      </c>
      <c r="K23" s="71">
        <v>212740</v>
      </c>
      <c r="L23" s="64">
        <f>IFERROR(F23/G23-1,"n/a")</f>
        <v>0.22796233658347109</v>
      </c>
      <c r="M23" s="64">
        <f>IFERROR(F23/H23-1,"n/a")</f>
        <v>2.7398302377190027</v>
      </c>
      <c r="N23" s="64" t="str">
        <f>IFERROR(F23/I23-1,"n/a")</f>
        <v>n/a</v>
      </c>
      <c r="O23" s="64" t="str">
        <f>IFERROR(F23/J23-1,"n/a")</f>
        <v>n/a</v>
      </c>
      <c r="P23" s="60">
        <f>IFERROR(F23/K23-1,"n/a")</f>
        <v>1.0358465732819404</v>
      </c>
      <c r="Q23" s="68">
        <f>'Mar-24'!Q23+F23</f>
        <v>1346161</v>
      </c>
      <c r="R23" s="68">
        <f>'Mar-24'!R23+G23</f>
        <v>1188977</v>
      </c>
      <c r="S23" s="68">
        <f>'Mar-24'!S23+H23</f>
        <v>184263</v>
      </c>
      <c r="T23" s="68">
        <f>'Mar-24'!T23+I23</f>
        <v>0</v>
      </c>
      <c r="U23" s="68">
        <f>'Mar-24'!U23+J23</f>
        <v>140552</v>
      </c>
      <c r="V23" s="68">
        <f>'Mar-24'!V23+K23</f>
        <v>464640</v>
      </c>
      <c r="W23" s="64">
        <f>IFERROR(Q23/R23-1,"n/a")</f>
        <v>0.13220104341799721</v>
      </c>
      <c r="X23" s="64">
        <f>IFERROR(Q23/S23-1,"n/a")</f>
        <v>6.3056500762497079</v>
      </c>
      <c r="Y23" s="64" t="str">
        <f>IFERROR(Q23/T23-1,"n/a")</f>
        <v>n/a</v>
      </c>
      <c r="Z23" s="64">
        <f>IFERROR(Q23/U23-1,"n/a")</f>
        <v>8.5776723205646306</v>
      </c>
      <c r="AA23" s="60">
        <f>IFERROR(Q23/V23-1,"n/a")</f>
        <v>1.8972128960055095</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0.8">
      <c r="A26" s="123"/>
      <c r="B26" s="128"/>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489</v>
      </c>
      <c r="G27" s="75">
        <f t="shared" si="0"/>
        <v>385</v>
      </c>
      <c r="H27" s="75">
        <f t="shared" si="0"/>
        <v>328</v>
      </c>
      <c r="I27" s="75">
        <f t="shared" si="0"/>
        <v>7</v>
      </c>
      <c r="J27" s="75">
        <f t="shared" si="0"/>
        <v>42</v>
      </c>
      <c r="K27" s="75">
        <f t="shared" si="0"/>
        <v>292</v>
      </c>
      <c r="L27" s="66">
        <f>IFERROR(F27/G27-1,"n/a")</f>
        <v>0.27012987012987022</v>
      </c>
      <c r="M27" s="66">
        <f>IFERROR(F27/H27-1,"n/a")</f>
        <v>0.49085365853658547</v>
      </c>
      <c r="N27" s="66">
        <f>IFERROR(F27/I27-1,"n/a")</f>
        <v>68.857142857142861</v>
      </c>
      <c r="O27" s="66">
        <f>IFERROR(F27/J27-1,"n/a")</f>
        <v>10.642857142857142</v>
      </c>
      <c r="P27" s="62">
        <f>IFERROR(F27/K27-1,"n/a")</f>
        <v>0.67465753424657526</v>
      </c>
      <c r="Q27" s="75">
        <f t="shared" ref="Q27:V28" si="1">Q13+Q16+Q19+Q22+Q25</f>
        <v>1514</v>
      </c>
      <c r="R27" s="75">
        <f t="shared" si="1"/>
        <v>1252</v>
      </c>
      <c r="S27" s="75">
        <f t="shared" si="1"/>
        <v>959</v>
      </c>
      <c r="T27" s="75">
        <f t="shared" si="1"/>
        <v>19</v>
      </c>
      <c r="U27" s="75">
        <f t="shared" si="1"/>
        <v>607</v>
      </c>
      <c r="V27" s="75">
        <f t="shared" si="1"/>
        <v>926</v>
      </c>
      <c r="W27" s="66">
        <f>IFERROR(Q27/R27-1,"n/a")</f>
        <v>0.20926517571884995</v>
      </c>
      <c r="X27" s="66">
        <f>IFERROR(Q27/S27-1,"n/a")</f>
        <v>0.5787278415015642</v>
      </c>
      <c r="Y27" s="66">
        <f>IFERROR(Q27/T27-1,"n/a")</f>
        <v>78.684210526315795</v>
      </c>
      <c r="Z27" s="66">
        <f>IFERROR(Q27/U27-1,"n/a")</f>
        <v>1.4942339373970346</v>
      </c>
      <c r="AA27" s="62">
        <f>IFERROR(Q27/V27-1,"n/a")</f>
        <v>0.63498920086393085</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1302119.3999999999</v>
      </c>
      <c r="G28" s="76">
        <f t="shared" si="0"/>
        <v>978362</v>
      </c>
      <c r="H28" s="76">
        <f t="shared" si="0"/>
        <v>507465</v>
      </c>
      <c r="I28" s="76">
        <f t="shared" si="0"/>
        <v>6002</v>
      </c>
      <c r="J28" s="76">
        <f t="shared" si="0"/>
        <v>0</v>
      </c>
      <c r="K28" s="76">
        <f t="shared" si="0"/>
        <v>791238</v>
      </c>
      <c r="L28" s="67">
        <f>IFERROR(F28/G28-1,"n/a")</f>
        <v>0.3309177993421657</v>
      </c>
      <c r="M28" s="67">
        <f>IFERROR(F28/H28-1,"n/a")</f>
        <v>1.5659294729685791</v>
      </c>
      <c r="N28" s="67">
        <f>IFERROR(F28/I28-1,"n/a")</f>
        <v>215.94758413862044</v>
      </c>
      <c r="O28" s="67" t="str">
        <f>IFERROR(F28/J28-1,"n/a")</f>
        <v>n/a</v>
      </c>
      <c r="P28" s="63">
        <f>IFERROR(F28/K28-1,"n/a")</f>
        <v>0.64567348888703524</v>
      </c>
      <c r="Q28" s="76">
        <f t="shared" si="1"/>
        <v>4539313.4000000004</v>
      </c>
      <c r="R28" s="76">
        <f t="shared" si="1"/>
        <v>3456721</v>
      </c>
      <c r="S28" s="76">
        <f t="shared" si="1"/>
        <v>1375170</v>
      </c>
      <c r="T28" s="76">
        <f t="shared" si="1"/>
        <v>16105</v>
      </c>
      <c r="U28" s="76">
        <f t="shared" si="1"/>
        <v>1276302</v>
      </c>
      <c r="V28" s="76">
        <f t="shared" si="1"/>
        <v>2581100</v>
      </c>
      <c r="W28" s="67">
        <f>IFERROR(Q28/R28-1,"n/a")</f>
        <v>0.31318477829133462</v>
      </c>
      <c r="X28" s="67">
        <f>IFERROR(Q28/S28-1,"n/a")</f>
        <v>2.3009107237650621</v>
      </c>
      <c r="Y28" s="67">
        <f>IFERROR(Q28/T28-1,"n/a")</f>
        <v>280.85739832350203</v>
      </c>
      <c r="Z28" s="67">
        <f>IFERROR(Q28/U28-1,"n/a")</f>
        <v>2.5566138735189639</v>
      </c>
      <c r="AA28" s="63">
        <f>IFERROR(Q28/V28-1,"n/a")</f>
        <v>0.75867397621169275</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April</v>
      </c>
      <c r="G33" s="159"/>
      <c r="H33" s="159"/>
      <c r="I33" s="159"/>
      <c r="J33" s="159"/>
      <c r="K33" s="159"/>
      <c r="L33" s="159"/>
      <c r="M33" s="159"/>
      <c r="N33" s="159"/>
      <c r="O33" s="159"/>
      <c r="P33" s="160"/>
      <c r="Q33" s="162" t="s">
        <v>129</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187</v>
      </c>
      <c r="G37" s="74">
        <f t="shared" si="3"/>
        <v>129</v>
      </c>
      <c r="H37" s="74">
        <f t="shared" si="3"/>
        <v>136</v>
      </c>
      <c r="I37" s="74">
        <f t="shared" si="3"/>
        <v>0</v>
      </c>
      <c r="J37" s="74">
        <f t="shared" si="3"/>
        <v>42</v>
      </c>
      <c r="K37" s="74">
        <f t="shared" si="3"/>
        <v>129</v>
      </c>
      <c r="L37" s="64">
        <f>IFERROR(F37/G37-1,"n/a")</f>
        <v>0.4496124031007751</v>
      </c>
      <c r="M37" s="64">
        <f>IFERROR(F37/H37-1,"n/a")</f>
        <v>0.375</v>
      </c>
      <c r="N37" s="64" t="str">
        <f>IFERROR(F37/I37-1,"n/a")</f>
        <v>n/a</v>
      </c>
      <c r="O37" s="64">
        <f>IFERROR(F37/J37-1,"n/a")</f>
        <v>3.4523809523809526</v>
      </c>
      <c r="P37" s="60">
        <f>IFERROR(F37/K37-1,"n/a")</f>
        <v>0.4496124031007751</v>
      </c>
      <c r="Q37" s="74">
        <f t="shared" ref="Q37:V38" si="4">F37</f>
        <v>187</v>
      </c>
      <c r="R37" s="74">
        <f>G37</f>
        <v>129</v>
      </c>
      <c r="S37" s="74">
        <f>H37</f>
        <v>136</v>
      </c>
      <c r="T37" s="74">
        <f t="shared" si="4"/>
        <v>0</v>
      </c>
      <c r="U37" s="74">
        <f t="shared" si="4"/>
        <v>42</v>
      </c>
      <c r="V37" s="74">
        <f t="shared" si="4"/>
        <v>129</v>
      </c>
      <c r="W37" s="120">
        <f>IFERROR(Q37/R37-1,"n/a")</f>
        <v>0.4496124031007751</v>
      </c>
      <c r="X37" s="120">
        <f>IFERROR(R37/S37-1,"n/a")</f>
        <v>-5.1470588235294157E-2</v>
      </c>
      <c r="Y37" s="120" t="str">
        <f>IFERROR(R37/T37-1,"n/a")</f>
        <v>n/a</v>
      </c>
      <c r="Z37" s="120">
        <f>IFERROR(R37/U37-1,"n/a")</f>
        <v>2.0714285714285716</v>
      </c>
      <c r="AA37" s="121">
        <f>IFERROR(R37/V37-1,"n/a")</f>
        <v>0</v>
      </c>
      <c r="AB37" s="148"/>
      <c r="AC37" s="89">
        <v>1486</v>
      </c>
      <c r="AD37" s="89">
        <v>1052</v>
      </c>
      <c r="AE37" s="70">
        <v>551</v>
      </c>
      <c r="AF37" s="78">
        <v>1584</v>
      </c>
      <c r="AH37" s="123"/>
    </row>
    <row r="38" spans="1:34" s="124" customFormat="1" ht="10.199999999999999">
      <c r="A38" s="123"/>
      <c r="B38" s="123"/>
      <c r="C38" s="33"/>
      <c r="D38" s="26" t="s">
        <v>11</v>
      </c>
      <c r="E38" s="32"/>
      <c r="F38" s="74">
        <f t="shared" si="3"/>
        <v>659714</v>
      </c>
      <c r="G38" s="74">
        <f t="shared" si="3"/>
        <v>449751</v>
      </c>
      <c r="H38" s="74">
        <f t="shared" si="3"/>
        <v>297788</v>
      </c>
      <c r="I38" s="74">
        <f t="shared" si="3"/>
        <v>0</v>
      </c>
      <c r="J38" s="74">
        <f t="shared" si="3"/>
        <v>0</v>
      </c>
      <c r="K38" s="74">
        <f t="shared" si="3"/>
        <v>394045</v>
      </c>
      <c r="L38" s="64">
        <f>IFERROR(F38/G38-1,"n/a")</f>
        <v>0.46684276410725056</v>
      </c>
      <c r="M38" s="64">
        <f>IFERROR(F38/H38-1,"n/a")</f>
        <v>1.2153814122798772</v>
      </c>
      <c r="N38" s="64" t="str">
        <f>IFERROR(F38/I38-1,"n/a")</f>
        <v>n/a</v>
      </c>
      <c r="O38" s="64" t="str">
        <f>IFERROR(F38/J38-1,"n/a")</f>
        <v>n/a</v>
      </c>
      <c r="P38" s="60">
        <f>IFERROR(F38/K38-1,"n/a")</f>
        <v>0.67420979837328221</v>
      </c>
      <c r="Q38" s="74">
        <f t="shared" si="4"/>
        <v>659714</v>
      </c>
      <c r="R38" s="74">
        <f t="shared" si="4"/>
        <v>449751</v>
      </c>
      <c r="S38" s="74">
        <f t="shared" si="4"/>
        <v>297788</v>
      </c>
      <c r="T38" s="74">
        <f t="shared" si="4"/>
        <v>0</v>
      </c>
      <c r="U38" s="74">
        <f t="shared" si="4"/>
        <v>0</v>
      </c>
      <c r="V38" s="74">
        <f t="shared" si="4"/>
        <v>394045</v>
      </c>
      <c r="W38" s="120">
        <f>IFERROR(Q38/R38-1,"n/a")</f>
        <v>0.46684276410725056</v>
      </c>
      <c r="X38" s="120">
        <f>IFERROR(R38/S38-1,"n/a")</f>
        <v>0.51030598949588302</v>
      </c>
      <c r="Y38" s="120" t="str">
        <f>IFERROR(R38/T38-1,"n/a")</f>
        <v>n/a</v>
      </c>
      <c r="Z38" s="120" t="str">
        <f>IFERROR(R38/U38-1,"n/a")</f>
        <v>n/a</v>
      </c>
      <c r="AA38" s="121">
        <f>IFERROR(R38/V38-1,"n/a")</f>
        <v>0.14136964052329049</v>
      </c>
      <c r="AB38" s="148"/>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K41" si="5">F16</f>
        <v>55</v>
      </c>
      <c r="G40" s="74">
        <f t="shared" si="5"/>
        <v>46</v>
      </c>
      <c r="H40" s="74">
        <f t="shared" si="5"/>
        <v>56</v>
      </c>
      <c r="I40" s="74">
        <f t="shared" si="5"/>
        <v>5</v>
      </c>
      <c r="J40" s="74">
        <f t="shared" si="5"/>
        <v>0</v>
      </c>
      <c r="K40" s="74">
        <f t="shared" si="5"/>
        <v>51</v>
      </c>
      <c r="L40" s="64">
        <f>IFERROR(F40/G40-1,"n/a")</f>
        <v>0.19565217391304346</v>
      </c>
      <c r="M40" s="64">
        <f>IFERROR(F40/H40-1,"n/a")</f>
        <v>-1.7857142857142905E-2</v>
      </c>
      <c r="N40" s="64">
        <f>IFERROR(F40/I40-1,"n/a")</f>
        <v>10</v>
      </c>
      <c r="O40" s="64" t="str">
        <f>IFERROR(F40/J40-1,"n/a")</f>
        <v>n/a</v>
      </c>
      <c r="P40" s="60">
        <f>IFERROR(F40/K40-1,"n/a")</f>
        <v>7.8431372549019551E-2</v>
      </c>
      <c r="Q40" s="74">
        <f t="shared" ref="Q40:V41" si="6">F40</f>
        <v>55</v>
      </c>
      <c r="R40" s="74">
        <f t="shared" si="6"/>
        <v>46</v>
      </c>
      <c r="S40" s="74">
        <f t="shared" si="6"/>
        <v>56</v>
      </c>
      <c r="T40" s="74">
        <f t="shared" si="6"/>
        <v>5</v>
      </c>
      <c r="U40" s="74">
        <f t="shared" si="6"/>
        <v>0</v>
      </c>
      <c r="V40" s="74">
        <f t="shared" si="6"/>
        <v>51</v>
      </c>
      <c r="W40" s="120">
        <f>IFERROR(Q40/R40-1,"n/a")</f>
        <v>0.19565217391304346</v>
      </c>
      <c r="X40" s="120">
        <f>IFERROR(R40/S40-1,"n/a")</f>
        <v>-0.1785714285714286</v>
      </c>
      <c r="Y40" s="120">
        <f>IFERROR(R40/T40-1,"n/a")</f>
        <v>8.1999999999999993</v>
      </c>
      <c r="Z40" s="120" t="str">
        <f>IFERROR(R40/U40-1,"n/a")</f>
        <v>n/a</v>
      </c>
      <c r="AA40" s="121">
        <f>IFERROR(R40/V40-1,"n/a")</f>
        <v>-9.8039215686274495E-2</v>
      </c>
      <c r="AB40" s="148"/>
      <c r="AC40" s="89">
        <v>563</v>
      </c>
      <c r="AD40" s="89">
        <v>226</v>
      </c>
      <c r="AE40" s="70">
        <v>66</v>
      </c>
      <c r="AF40" s="78">
        <v>573</v>
      </c>
      <c r="AH40" s="123"/>
    </row>
    <row r="41" spans="1:34" s="124" customFormat="1" ht="10.199999999999999">
      <c r="A41" s="123"/>
      <c r="B41" s="123"/>
      <c r="C41" s="33"/>
      <c r="D41" s="26" t="s">
        <v>11</v>
      </c>
      <c r="E41" s="32"/>
      <c r="F41" s="74">
        <f t="shared" si="5"/>
        <v>129597</v>
      </c>
      <c r="G41" s="74">
        <f t="shared" si="5"/>
        <v>107348</v>
      </c>
      <c r="H41" s="74">
        <f t="shared" si="5"/>
        <v>60367</v>
      </c>
      <c r="I41" s="74">
        <f t="shared" si="5"/>
        <v>6002</v>
      </c>
      <c r="J41" s="74">
        <f t="shared" si="5"/>
        <v>0</v>
      </c>
      <c r="K41" s="74">
        <f t="shared" si="5"/>
        <v>147331</v>
      </c>
      <c r="L41" s="64">
        <f>IFERROR(F41/G41-1,"n/a")</f>
        <v>0.2072604985654134</v>
      </c>
      <c r="M41" s="64">
        <f>IFERROR(F41/H41-1,"n/a")</f>
        <v>1.1468186260705351</v>
      </c>
      <c r="N41" s="64">
        <f>IFERROR(F41/I41-1,"n/a")</f>
        <v>20.592302565811398</v>
      </c>
      <c r="O41" s="64" t="str">
        <f>IFERROR(F41/J41-1,"n/a")</f>
        <v>n/a</v>
      </c>
      <c r="P41" s="60">
        <f>IFERROR(F41/K41-1,"n/a")</f>
        <v>-0.1203684221243323</v>
      </c>
      <c r="Q41" s="74">
        <f t="shared" si="6"/>
        <v>129597</v>
      </c>
      <c r="R41" s="74">
        <f t="shared" si="6"/>
        <v>107348</v>
      </c>
      <c r="S41" s="74">
        <f t="shared" si="6"/>
        <v>60367</v>
      </c>
      <c r="T41" s="74">
        <f t="shared" si="6"/>
        <v>6002</v>
      </c>
      <c r="U41" s="74">
        <f t="shared" si="6"/>
        <v>0</v>
      </c>
      <c r="V41" s="74">
        <f t="shared" si="6"/>
        <v>147331</v>
      </c>
      <c r="W41" s="120">
        <f>IFERROR(Q41/R41-1,"n/a")</f>
        <v>0.2072604985654134</v>
      </c>
      <c r="X41" s="120">
        <f>IFERROR(R41/S41-1,"n/a")</f>
        <v>0.7782563321019762</v>
      </c>
      <c r="Y41" s="120">
        <f>IFERROR(R41/T41-1,"n/a")</f>
        <v>16.885371542819062</v>
      </c>
      <c r="Z41" s="120" t="str">
        <f>IFERROR(R41/U41-1,"n/a")</f>
        <v>n/a</v>
      </c>
      <c r="AA41" s="121">
        <f>IFERROR(R41/V41-1,"n/a")</f>
        <v>-0.27138212596127087</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20">
        <f>IFERROR(Q43/R43-1,"n/a")</f>
        <v>0.1063829787234043</v>
      </c>
      <c r="X43" s="120">
        <f>IFERROR(R43/S43-1,"n/a")</f>
        <v>0.34285714285714275</v>
      </c>
      <c r="Y43" s="120">
        <f>IFERROR(R43/T43-1,"n/a")</f>
        <v>22.5</v>
      </c>
      <c r="Z43" s="120" t="str">
        <f>IFERROR(R43/U43-1,"n/a")</f>
        <v>n/a</v>
      </c>
      <c r="AA43" s="121">
        <f>IFERROR(R43/V43-1,"n/a")</f>
        <v>1.2380952380952381</v>
      </c>
      <c r="AB43" s="148"/>
      <c r="AC43" s="89">
        <v>669</v>
      </c>
      <c r="AD43" s="89">
        <v>59</v>
      </c>
      <c r="AE43" s="70">
        <v>9</v>
      </c>
      <c r="AF43" s="78">
        <v>287</v>
      </c>
      <c r="AH43" s="123"/>
    </row>
    <row r="44" spans="1:34" s="124" customFormat="1" ht="10.199999999999999">
      <c r="A44" s="123"/>
      <c r="B44" s="123"/>
      <c r="C44" s="33"/>
      <c r="D44" s="26" t="s">
        <v>11</v>
      </c>
      <c r="E44" s="32"/>
      <c r="F44" s="74">
        <f t="shared" si="7"/>
        <v>75571.399999999994</v>
      </c>
      <c r="G44" s="74">
        <f t="shared" si="7"/>
        <v>66302</v>
      </c>
      <c r="H44" s="74">
        <f t="shared" si="7"/>
        <v>32576</v>
      </c>
      <c r="I44" s="74">
        <f t="shared" si="7"/>
        <v>0</v>
      </c>
      <c r="J44" s="74">
        <f t="shared" si="7"/>
        <v>0</v>
      </c>
      <c r="K44" s="74">
        <f t="shared" si="7"/>
        <v>36063</v>
      </c>
      <c r="L44" s="64">
        <f>IFERROR(F44/G44-1,"n/a")</f>
        <v>0.13980573738348756</v>
      </c>
      <c r="M44" s="64">
        <f>IFERROR(F44/H44-1,"n/a")</f>
        <v>1.319848968565815</v>
      </c>
      <c r="N44" s="64" t="str">
        <f>IFERROR(F44/I44-1,"n/a")</f>
        <v>n/a</v>
      </c>
      <c r="O44" s="64" t="str">
        <f>IFERROR(F44/J44-1,"n/a")</f>
        <v>n/a</v>
      </c>
      <c r="P44" s="60">
        <f>IFERROR(F44/K44-1,"n/a")</f>
        <v>1.0955383634195712</v>
      </c>
      <c r="Q44" s="74">
        <f t="shared" si="8"/>
        <v>75571.399999999994</v>
      </c>
      <c r="R44" s="74">
        <f t="shared" si="8"/>
        <v>66302</v>
      </c>
      <c r="S44" s="74">
        <f t="shared" si="8"/>
        <v>32576</v>
      </c>
      <c r="T44" s="74">
        <f t="shared" si="8"/>
        <v>0</v>
      </c>
      <c r="U44" s="74">
        <f t="shared" si="8"/>
        <v>0</v>
      </c>
      <c r="V44" s="74">
        <f t="shared" si="8"/>
        <v>36063</v>
      </c>
      <c r="W44" s="120">
        <f>IFERROR(Q44/R44-1,"n/a")</f>
        <v>0.13980573738348756</v>
      </c>
      <c r="X44" s="120">
        <f>IFERROR(R44/S44-1,"n/a")</f>
        <v>1.0353020628683693</v>
      </c>
      <c r="Y44" s="120" t="str">
        <f>IFERROR(R44/T44-1,"n/a")</f>
        <v>n/a</v>
      </c>
      <c r="Z44" s="120" t="str">
        <f>IFERROR(R44/U44-1,"n/a")</f>
        <v>n/a</v>
      </c>
      <c r="AA44" s="121">
        <f>IFERROR(R44/V44-1,"n/a")</f>
        <v>0.83850483875440207</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9">F22</f>
        <v>194</v>
      </c>
      <c r="G46" s="74">
        <f t="shared" si="9"/>
        <v>162</v>
      </c>
      <c r="H46" s="74">
        <f t="shared" si="9"/>
        <v>100</v>
      </c>
      <c r="I46" s="74">
        <f t="shared" si="9"/>
        <v>0</v>
      </c>
      <c r="J46" s="74">
        <f t="shared" si="9"/>
        <v>0</v>
      </c>
      <c r="K46" s="74">
        <f t="shared" si="9"/>
        <v>90</v>
      </c>
      <c r="L46" s="64">
        <f>IFERROR(F46/G46-1,"n/a")</f>
        <v>0.19753086419753085</v>
      </c>
      <c r="M46" s="64">
        <f>IFERROR(F46/H46-1,"n/a")</f>
        <v>0.94</v>
      </c>
      <c r="N46" s="64" t="str">
        <f>IFERROR(F46/I46-1,"n/a")</f>
        <v>n/a</v>
      </c>
      <c r="O46" s="64" t="str">
        <f>IFERROR(F46/J46-1,"n/a")</f>
        <v>n/a</v>
      </c>
      <c r="P46" s="60">
        <f>IFERROR(F46/K46-1,"n/a")</f>
        <v>1.1555555555555554</v>
      </c>
      <c r="Q46" s="74">
        <f t="shared" ref="Q46:V47" si="10">F46</f>
        <v>194</v>
      </c>
      <c r="R46" s="74">
        <f t="shared" si="10"/>
        <v>162</v>
      </c>
      <c r="S46" s="74">
        <f t="shared" si="10"/>
        <v>100</v>
      </c>
      <c r="T46" s="74">
        <f t="shared" si="10"/>
        <v>0</v>
      </c>
      <c r="U46" s="74">
        <f t="shared" si="10"/>
        <v>0</v>
      </c>
      <c r="V46" s="74">
        <f t="shared" si="10"/>
        <v>90</v>
      </c>
      <c r="W46" s="120">
        <f>IFERROR(Q46/R46-1,"n/a")</f>
        <v>0.19753086419753085</v>
      </c>
      <c r="X46" s="120">
        <f>IFERROR(R46/S46-1,"n/a")</f>
        <v>0.62000000000000011</v>
      </c>
      <c r="Y46" s="120" t="str">
        <f>IFERROR(R46/T46-1,"n/a")</f>
        <v>n/a</v>
      </c>
      <c r="Z46" s="120" t="str">
        <f>IFERROR(R46/U46-1,"n/a")</f>
        <v>n/a</v>
      </c>
      <c r="AA46" s="121">
        <f>IFERROR(R46/V46-1,"n/a")</f>
        <v>0.8</v>
      </c>
      <c r="AB46" s="148"/>
      <c r="AC46" s="89">
        <v>1129</v>
      </c>
      <c r="AD46" s="89">
        <v>336</v>
      </c>
      <c r="AE46" s="84">
        <v>43</v>
      </c>
      <c r="AF46" s="78">
        <v>781</v>
      </c>
      <c r="AH46" s="123"/>
    </row>
    <row r="47" spans="1:34" s="124" customFormat="1" ht="10.199999999999999">
      <c r="A47" s="123"/>
      <c r="B47" s="123"/>
      <c r="C47" s="33"/>
      <c r="D47" s="26" t="s">
        <v>11</v>
      </c>
      <c r="E47" s="32"/>
      <c r="F47" s="74">
        <f t="shared" si="9"/>
        <v>433106</v>
      </c>
      <c r="G47" s="74">
        <f t="shared" si="9"/>
        <v>352703</v>
      </c>
      <c r="H47" s="74">
        <f t="shared" si="9"/>
        <v>115809</v>
      </c>
      <c r="I47" s="74">
        <f t="shared" si="9"/>
        <v>0</v>
      </c>
      <c r="J47" s="74">
        <f t="shared" si="9"/>
        <v>0</v>
      </c>
      <c r="K47" s="74">
        <f t="shared" si="9"/>
        <v>212740</v>
      </c>
      <c r="L47" s="64">
        <f>IFERROR(F47/G47-1,"n/a")</f>
        <v>0.22796233658347109</v>
      </c>
      <c r="M47" s="64">
        <f>IFERROR(F47/H47-1,"n/a")</f>
        <v>2.7398302377190027</v>
      </c>
      <c r="N47" s="64" t="str">
        <f>IFERROR(F47/I47-1,"n/a")</f>
        <v>n/a</v>
      </c>
      <c r="O47" s="64" t="str">
        <f>IFERROR(F47/J47-1,"n/a")</f>
        <v>n/a</v>
      </c>
      <c r="P47" s="60">
        <f>IFERROR(F47/K47-1,"n/a")</f>
        <v>1.0358465732819404</v>
      </c>
      <c r="Q47" s="74">
        <f t="shared" si="10"/>
        <v>433106</v>
      </c>
      <c r="R47" s="74">
        <f t="shared" si="10"/>
        <v>352703</v>
      </c>
      <c r="S47" s="74">
        <f t="shared" si="10"/>
        <v>115809</v>
      </c>
      <c r="T47" s="74">
        <f t="shared" si="10"/>
        <v>0</v>
      </c>
      <c r="U47" s="74">
        <f t="shared" si="10"/>
        <v>0</v>
      </c>
      <c r="V47" s="74">
        <f t="shared" si="10"/>
        <v>212740</v>
      </c>
      <c r="W47" s="120">
        <f>IFERROR(Q47/R47-1,"n/a")</f>
        <v>0.22796233658347109</v>
      </c>
      <c r="X47" s="120">
        <f>IFERROR(R47/S47-1,"n/a")</f>
        <v>2.0455577718484745</v>
      </c>
      <c r="Y47" s="120" t="str">
        <f>IFERROR(R47/T47-1,"n/a")</f>
        <v>n/a</v>
      </c>
      <c r="Z47" s="120" t="str">
        <f>IFERROR(R47/U47-1,"n/a")</f>
        <v>n/a</v>
      </c>
      <c r="AA47" s="121">
        <f>IFERROR(R47/V47-1,"n/a")</f>
        <v>0.65790636457647822</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20">
        <f t="shared" ref="W49:X52" si="13">IFERROR(Q49/R49-1,"n/a")</f>
        <v>0</v>
      </c>
      <c r="X49" s="120">
        <f t="shared" si="13"/>
        <v>0</v>
      </c>
      <c r="Y49" s="120" t="str">
        <f>IFERROR(R49/T49-1,"n/a")</f>
        <v>n/a</v>
      </c>
      <c r="Z49" s="120" t="str">
        <f>IFERROR(R49/U49-1,"n/a")</f>
        <v>n/a</v>
      </c>
      <c r="AA49" s="121">
        <f>IFERROR(R49/V49-1,"n/a")</f>
        <v>0</v>
      </c>
      <c r="AB49" s="148"/>
      <c r="AC49" s="89">
        <v>9</v>
      </c>
      <c r="AD49" s="68">
        <v>0</v>
      </c>
      <c r="AE49" s="68">
        <v>0</v>
      </c>
      <c r="AF49" s="78">
        <v>16</v>
      </c>
      <c r="AH49" s="123"/>
    </row>
    <row r="50" spans="3:34" s="124" customFormat="1" ht="10.199999999999999">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20">
        <f t="shared" si="13"/>
        <v>0.82949512843224094</v>
      </c>
      <c r="X50" s="120">
        <f t="shared" si="13"/>
        <v>1.441081081081081</v>
      </c>
      <c r="Y50" s="120" t="str">
        <f>IFERROR(R50/T50-1,"n/a")</f>
        <v>n/a</v>
      </c>
      <c r="Z50" s="120" t="str">
        <f>IFERROR(R50/U50-1,"n/a")</f>
        <v>n/a</v>
      </c>
      <c r="AA50" s="121">
        <f>IFERROR(R50/V50-1,"n/a")</f>
        <v>1.1322001888574125</v>
      </c>
      <c r="AB50" s="148"/>
      <c r="AC50" s="82">
        <v>15637</v>
      </c>
      <c r="AD50" s="68">
        <v>0</v>
      </c>
      <c r="AE50" s="68">
        <v>0</v>
      </c>
      <c r="AF50" s="78">
        <v>20248</v>
      </c>
      <c r="AH50" s="123"/>
    </row>
    <row r="51" spans="3:34" s="124" customFormat="1" ht="10.8" thickBot="1">
      <c r="C51" s="35" t="s">
        <v>12</v>
      </c>
      <c r="D51" s="36"/>
      <c r="E51" s="37"/>
      <c r="F51" s="75">
        <f>F37+F40+F43+F46+F49</f>
        <v>489</v>
      </c>
      <c r="G51" s="75">
        <f>G37+G40+G43+G46+G49</f>
        <v>385</v>
      </c>
      <c r="H51" s="75">
        <f t="shared" ref="H51:K52" si="14">H37+H40+H43+H46+H49</f>
        <v>328</v>
      </c>
      <c r="I51" s="75">
        <f t="shared" si="14"/>
        <v>7</v>
      </c>
      <c r="J51" s="75">
        <f t="shared" si="14"/>
        <v>42</v>
      </c>
      <c r="K51" s="75">
        <f t="shared" si="14"/>
        <v>292</v>
      </c>
      <c r="L51" s="66">
        <f>IFERROR(F51/G51-1,"n/a")</f>
        <v>0.27012987012987022</v>
      </c>
      <c r="M51" s="66">
        <f>IFERROR(F51/H51-1,"n/a")</f>
        <v>0.49085365853658547</v>
      </c>
      <c r="N51" s="66">
        <f>IFERROR(F51/I51-1,"n/a")</f>
        <v>68.857142857142861</v>
      </c>
      <c r="O51" s="66">
        <f>IFERROR(F51/J51-1,"n/a")</f>
        <v>10.642857142857142</v>
      </c>
      <c r="P51" s="62">
        <f>IFERROR(F51/K51-1,"n/a")</f>
        <v>0.67465753424657526</v>
      </c>
      <c r="Q51" s="75">
        <f t="shared" ref="Q51:V52" si="15">Q37+Q40+Q43+Q46+Q49</f>
        <v>489</v>
      </c>
      <c r="R51" s="75">
        <f t="shared" si="15"/>
        <v>385</v>
      </c>
      <c r="S51" s="75">
        <f>S37+S40+S43+S46+S49</f>
        <v>328</v>
      </c>
      <c r="T51" s="75">
        <f t="shared" si="15"/>
        <v>7</v>
      </c>
      <c r="U51" s="75">
        <f t="shared" si="15"/>
        <v>42</v>
      </c>
      <c r="V51" s="75">
        <f t="shared" si="15"/>
        <v>292</v>
      </c>
      <c r="W51" s="66">
        <f t="shared" si="13"/>
        <v>0.27012987012987022</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3"/>
    </row>
    <row r="52" spans="3:34" s="124" customFormat="1" ht="11.4" thickTop="1" thickBot="1">
      <c r="C52" s="38" t="s">
        <v>13</v>
      </c>
      <c r="D52" s="39"/>
      <c r="E52" s="40"/>
      <c r="F52" s="76">
        <f>F38+F41+F44+F47+F50</f>
        <v>1302119.3999999999</v>
      </c>
      <c r="G52" s="76">
        <f>G38+G41+G44+G47+G50</f>
        <v>978362</v>
      </c>
      <c r="H52" s="76">
        <f t="shared" si="14"/>
        <v>507465</v>
      </c>
      <c r="I52" s="76">
        <f t="shared" si="14"/>
        <v>6002</v>
      </c>
      <c r="J52" s="76">
        <f t="shared" si="14"/>
        <v>0</v>
      </c>
      <c r="K52" s="76">
        <f t="shared" si="14"/>
        <v>791238</v>
      </c>
      <c r="L52" s="67">
        <f>IFERROR(F52/G52-1,"n/a")</f>
        <v>0.3309177993421657</v>
      </c>
      <c r="M52" s="67">
        <f>IFERROR(F52/H52-1,"n/a")</f>
        <v>1.5659294729685791</v>
      </c>
      <c r="N52" s="67">
        <f>IFERROR(F52/I52-1,"n/a")</f>
        <v>215.94758413862044</v>
      </c>
      <c r="O52" s="67" t="str">
        <f>IFERROR(F52/J52-1,"n/a")</f>
        <v>n/a</v>
      </c>
      <c r="P52" s="63">
        <f>IFERROR(F52/K52-1,"n/a")</f>
        <v>0.64567348888703524</v>
      </c>
      <c r="Q52" s="76">
        <f t="shared" si="15"/>
        <v>1302119.3999999999</v>
      </c>
      <c r="R52" s="76">
        <f t="shared" si="15"/>
        <v>978362</v>
      </c>
      <c r="S52" s="76">
        <f t="shared" si="15"/>
        <v>507465</v>
      </c>
      <c r="T52" s="76">
        <f t="shared" si="15"/>
        <v>6002</v>
      </c>
      <c r="U52" s="76">
        <f t="shared" si="15"/>
        <v>0</v>
      </c>
      <c r="V52" s="76">
        <f t="shared" si="15"/>
        <v>791238</v>
      </c>
      <c r="W52" s="67">
        <f t="shared" si="13"/>
        <v>0.3309177993421657</v>
      </c>
      <c r="X52" s="67">
        <f t="shared" si="13"/>
        <v>0.9279398579212359</v>
      </c>
      <c r="Y52" s="118">
        <f>IFERROR(R52/T52-1,"n/a")</f>
        <v>162.00599800066644</v>
      </c>
      <c r="Z52" s="118" t="str">
        <f t="shared" si="16"/>
        <v>n/a</v>
      </c>
      <c r="AA52" s="119">
        <f>IFERROR(R52/V52-1,"n/a")</f>
        <v>0.23649521382946714</v>
      </c>
      <c r="AB52" s="118"/>
      <c r="AC52" s="47">
        <f t="shared" si="17"/>
        <v>9237323</v>
      </c>
      <c r="AD52" s="47">
        <f t="shared" si="17"/>
        <v>2410085</v>
      </c>
      <c r="AE52" s="47">
        <f t="shared" si="17"/>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5B07-0C90-4A5E-8C1E-A035F9DEBF77}">
  <dimension ref="A1:AH66"/>
  <sheetViews>
    <sheetView showGridLines="0" topLeftCell="A26" zoomScale="75" zoomScaleNormal="75" workbookViewId="0">
      <selection activeCell="F52" sqref="F52"/>
    </sheetView>
  </sheetViews>
  <sheetFormatPr defaultColWidth="0" defaultRowHeight="0" customHeight="1" zeroHeight="1"/>
  <cols>
    <col min="1" max="2" width="4.21875" customWidth="1"/>
    <col min="3" max="3" width="3.77734375" customWidth="1"/>
    <col min="4" max="4" width="8.77734375"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41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March</v>
      </c>
      <c r="G9" s="156"/>
      <c r="H9" s="156"/>
      <c r="I9" s="156"/>
      <c r="J9" s="156"/>
      <c r="K9" s="156"/>
      <c r="L9" s="156"/>
      <c r="M9" s="156"/>
      <c r="N9" s="156"/>
      <c r="O9" s="156"/>
      <c r="P9" s="157"/>
      <c r="Q9" s="158" t="str">
        <f>"January to "&amp; D4</f>
        <v>January to March</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281</v>
      </c>
      <c r="G13" s="71">
        <v>181</v>
      </c>
      <c r="H13" s="71">
        <v>204</v>
      </c>
      <c r="I13" s="71">
        <v>0</v>
      </c>
      <c r="J13" s="71">
        <v>147</v>
      </c>
      <c r="K13" s="71">
        <v>170</v>
      </c>
      <c r="L13" s="64">
        <f>IFERROR(F13/G13-1,"n/a")</f>
        <v>0.55248618784530379</v>
      </c>
      <c r="M13" s="64">
        <f>IFERROR(F13/H13-1,"n/a")</f>
        <v>0.37745098039215685</v>
      </c>
      <c r="N13" s="64" t="str">
        <f>IFERROR(F13/I13-1,"n/a")</f>
        <v>n/a</v>
      </c>
      <c r="O13" s="64">
        <f>IFERROR(F13/J13-1,"n/a")</f>
        <v>0.91156462585034004</v>
      </c>
      <c r="P13" s="60">
        <f>IFERROR(F13/K13-1,"n/a")</f>
        <v>0.65294117647058814</v>
      </c>
      <c r="Q13" s="68">
        <f>+F13+'Feb-24'!Q13</f>
        <v>702</v>
      </c>
      <c r="R13" s="68">
        <v>530</v>
      </c>
      <c r="S13" s="68">
        <v>530</v>
      </c>
      <c r="T13" s="68">
        <v>0</v>
      </c>
      <c r="U13" s="68">
        <v>509</v>
      </c>
      <c r="V13" s="68">
        <v>516</v>
      </c>
      <c r="W13" s="64">
        <f>IFERROR(Q13/R13-1,"n/a")</f>
        <v>0.32452830188679238</v>
      </c>
      <c r="X13" s="64">
        <f>IFERROR(Q13/S13-1,"n/a")</f>
        <v>0.32452830188679238</v>
      </c>
      <c r="Y13" s="64" t="str">
        <f>IFERROR(Q13/T13-1,"n/a")</f>
        <v>n/a</v>
      </c>
      <c r="Z13" s="64">
        <f>IFERROR(Q13/U13-1,"n/a")</f>
        <v>0.37917485265225936</v>
      </c>
      <c r="AA13" s="60">
        <f>IFERROR(Q13/V13-1,"n/a")</f>
        <v>0.36046511627906974</v>
      </c>
      <c r="AB13" s="68">
        <v>1630</v>
      </c>
      <c r="AC13" s="68">
        <v>1486</v>
      </c>
      <c r="AD13" s="68">
        <v>522</v>
      </c>
      <c r="AE13" s="68">
        <v>551</v>
      </c>
      <c r="AF13" s="135">
        <v>1591</v>
      </c>
      <c r="AG13" s="123"/>
      <c r="AH13" s="123"/>
    </row>
    <row r="14" spans="1:34" s="124" customFormat="1" ht="10.8">
      <c r="A14" s="123"/>
      <c r="B14" s="128"/>
      <c r="C14" s="33"/>
      <c r="D14" s="26" t="s">
        <v>11</v>
      </c>
      <c r="E14" s="32"/>
      <c r="F14" s="71">
        <v>857821</v>
      </c>
      <c r="G14" s="71">
        <v>565574</v>
      </c>
      <c r="H14" s="71">
        <v>344501</v>
      </c>
      <c r="I14" s="71">
        <v>0</v>
      </c>
      <c r="J14" s="71">
        <v>196286</v>
      </c>
      <c r="K14" s="71">
        <v>500596</v>
      </c>
      <c r="L14" s="64">
        <f>IFERROR(F14/G14-1,"n/a")</f>
        <v>0.51672637002408184</v>
      </c>
      <c r="M14" s="64">
        <f>IFERROR(F14/H14-1,"n/a")</f>
        <v>1.4900392161416076</v>
      </c>
      <c r="N14" s="64" t="str">
        <f>IFERROR(F14/I14-1,"n/a")</f>
        <v>n/a</v>
      </c>
      <c r="O14" s="64">
        <f>IFERROR(F14/J14-1,"n/a")</f>
        <v>3.3702607419785418</v>
      </c>
      <c r="P14" s="60">
        <f>IFERROR(F14/K14-1,"n/a")</f>
        <v>0.71359938952768309</v>
      </c>
      <c r="Q14" s="68">
        <f>+F14+'Feb-24'!Q14</f>
        <v>2153824</v>
      </c>
      <c r="R14" s="68">
        <v>1538184</v>
      </c>
      <c r="S14" s="68">
        <v>759658</v>
      </c>
      <c r="T14" s="68">
        <v>0</v>
      </c>
      <c r="U14" s="68">
        <v>1092884</v>
      </c>
      <c r="V14" s="68">
        <v>1451104</v>
      </c>
      <c r="W14" s="64">
        <f>IFERROR(Q14/R14-1,"n/a")</f>
        <v>0.40023820297181611</v>
      </c>
      <c r="X14" s="64">
        <f>IFERROR(Q14/S14-1,"n/a")</f>
        <v>1.8352548120338361</v>
      </c>
      <c r="Y14" s="64" t="str">
        <f>IFERROR(Q14/T14-1,"n/a")</f>
        <v>n/a</v>
      </c>
      <c r="Z14" s="64">
        <f>IFERROR(Q14/U14-1,"n/a")</f>
        <v>0.97077091438798635</v>
      </c>
      <c r="AA14" s="60">
        <f>IFERROR(Q14/V14-1,"n/a")</f>
        <v>0.48426577281848848</v>
      </c>
      <c r="AB14" s="68">
        <v>5232537</v>
      </c>
      <c r="AC14" s="68">
        <v>3592413</v>
      </c>
      <c r="AD14" s="68">
        <v>768312</v>
      </c>
      <c r="AE14" s="68">
        <v>1092884</v>
      </c>
      <c r="AF14" s="135">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17</v>
      </c>
      <c r="G16" s="71">
        <v>16</v>
      </c>
      <c r="H16" s="71">
        <v>26</v>
      </c>
      <c r="I16" s="71">
        <v>5</v>
      </c>
      <c r="J16" s="71">
        <v>1</v>
      </c>
      <c r="K16" s="71">
        <v>10</v>
      </c>
      <c r="L16" s="64">
        <f>IFERROR(F16/G16-1,"n/a")</f>
        <v>6.25E-2</v>
      </c>
      <c r="M16" s="64">
        <f>IFERROR(F16/H16-1,"n/a")</f>
        <v>-0.34615384615384615</v>
      </c>
      <c r="N16" s="64">
        <f>IFERROR(F16/I16-1,"n/a")</f>
        <v>2.4</v>
      </c>
      <c r="O16" s="64">
        <f>IFERROR(F16/J16-1,"n/a")</f>
        <v>16</v>
      </c>
      <c r="P16" s="60">
        <f>IFERROR(F16/K16-1,"n/a")</f>
        <v>0.7</v>
      </c>
      <c r="Q16" s="68">
        <f>+F16+'Feb-24'!Q16</f>
        <v>37</v>
      </c>
      <c r="R16" s="68">
        <v>27</v>
      </c>
      <c r="S16" s="68">
        <v>36</v>
      </c>
      <c r="T16" s="68">
        <v>12</v>
      </c>
      <c r="U16" s="68">
        <v>10</v>
      </c>
      <c r="V16" s="68">
        <v>23</v>
      </c>
      <c r="W16" s="64">
        <f>IFERROR(Q16/R16-1,"n/a")</f>
        <v>0.37037037037037046</v>
      </c>
      <c r="X16" s="64">
        <f>IFERROR(Q16/S16-1,"n/a")</f>
        <v>2.7777777777777679E-2</v>
      </c>
      <c r="Y16" s="64">
        <f>IFERROR(Q16/T16-1,"n/a")</f>
        <v>2.0833333333333335</v>
      </c>
      <c r="Z16" s="64">
        <f>IFERROR(Q16/U16-1,"n/a")</f>
        <v>2.7</v>
      </c>
      <c r="AA16" s="60">
        <f>IFERROR(Q16/V16-1,"n/a")</f>
        <v>0.60869565217391308</v>
      </c>
      <c r="AB16" s="68">
        <v>575</v>
      </c>
      <c r="AC16" s="68">
        <v>572</v>
      </c>
      <c r="AD16" s="68">
        <v>202</v>
      </c>
      <c r="AE16" s="68">
        <v>54</v>
      </c>
      <c r="AF16" s="135">
        <v>586</v>
      </c>
      <c r="AG16" s="123"/>
      <c r="AH16" s="123"/>
    </row>
    <row r="17" spans="1:34" s="124" customFormat="1" ht="10.8">
      <c r="A17" s="123"/>
      <c r="B17" s="128"/>
      <c r="C17" s="33"/>
      <c r="D17" s="26" t="s">
        <v>11</v>
      </c>
      <c r="E17" s="32"/>
      <c r="F17" s="71">
        <v>54338</v>
      </c>
      <c r="G17" s="71">
        <v>43135</v>
      </c>
      <c r="H17" s="71">
        <v>28377</v>
      </c>
      <c r="I17" s="71">
        <v>4146</v>
      </c>
      <c r="J17" s="71">
        <v>565</v>
      </c>
      <c r="K17" s="71">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f>+F17+'Feb-24'!Q17</f>
        <v>130574</v>
      </c>
      <c r="R17" s="68">
        <v>83055</v>
      </c>
      <c r="S17" s="68">
        <v>36508</v>
      </c>
      <c r="T17" s="68">
        <v>10103</v>
      </c>
      <c r="U17" s="68">
        <v>41113</v>
      </c>
      <c r="V17" s="68">
        <v>80374</v>
      </c>
      <c r="W17" s="64">
        <f>IFERROR(Q17/R17-1,"n/a")</f>
        <v>0.57213894407320454</v>
      </c>
      <c r="X17" s="64">
        <f>IFERROR(Q17/S17-1,"n/a")</f>
        <v>2.5765859537635585</v>
      </c>
      <c r="Y17" s="64">
        <f>IFERROR(Q17/T17-1,"n/a")</f>
        <v>11.92427991685638</v>
      </c>
      <c r="Z17" s="64">
        <f>IFERROR(Q17/U17-1,"n/a")</f>
        <v>2.175978400992387</v>
      </c>
      <c r="AA17" s="60">
        <f>IFERROR(Q17/V17-1,"n/a")</f>
        <v>0.62458008808818777</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21</v>
      </c>
      <c r="G19" s="71">
        <v>17</v>
      </c>
      <c r="H19" s="71">
        <v>6</v>
      </c>
      <c r="I19" s="71">
        <v>0</v>
      </c>
      <c r="J19" s="71">
        <v>2</v>
      </c>
      <c r="K19" s="71">
        <v>5</v>
      </c>
      <c r="L19" s="64">
        <f>IFERROR(F19/G19-1,"n/a")</f>
        <v>0.23529411764705888</v>
      </c>
      <c r="M19" s="64">
        <f>IFERROR(F19/H19-1,"n/a")</f>
        <v>2.5</v>
      </c>
      <c r="N19" s="64" t="str">
        <f>IFERROR(F19/I19-1,"n/a")</f>
        <v>n/a</v>
      </c>
      <c r="O19" s="64">
        <f>IFERROR(F19/J19-1,"n/a")</f>
        <v>9.5</v>
      </c>
      <c r="P19" s="60">
        <f>IFERROR(F19/K19-1,"n/a")</f>
        <v>3.2</v>
      </c>
      <c r="Q19" s="68">
        <f>+F19+'Feb-24'!Q19</f>
        <v>27</v>
      </c>
      <c r="R19" s="68">
        <v>23</v>
      </c>
      <c r="S19" s="68">
        <v>12</v>
      </c>
      <c r="T19" s="68">
        <v>0</v>
      </c>
      <c r="U19" s="68">
        <v>3</v>
      </c>
      <c r="V19" s="68">
        <v>6</v>
      </c>
      <c r="W19" s="64">
        <f>IFERROR(Q19/R19-1,"n/a")</f>
        <v>0.17391304347826098</v>
      </c>
      <c r="X19" s="64">
        <f>IFERROR(Q19/S19-1,"n/a")</f>
        <v>1.25</v>
      </c>
      <c r="Y19" s="64" t="str">
        <f>IFERROR(Q19/T19-1,"n/a")</f>
        <v>n/a</v>
      </c>
      <c r="Z19" s="64">
        <f>IFERROR(Q19/U19-1,"n/a")</f>
        <v>8</v>
      </c>
      <c r="AA19" s="60">
        <f>IFERROR(Q19/V19-1,"n/a")</f>
        <v>3.5</v>
      </c>
      <c r="AB19" s="68">
        <v>708</v>
      </c>
      <c r="AC19" s="68">
        <v>658</v>
      </c>
      <c r="AD19" s="68">
        <v>47</v>
      </c>
      <c r="AE19" s="68">
        <v>9</v>
      </c>
      <c r="AF19" s="135">
        <v>290</v>
      </c>
      <c r="AG19" s="123"/>
      <c r="AH19" s="123"/>
    </row>
    <row r="20" spans="1:34" s="124" customFormat="1" ht="10.8">
      <c r="A20" s="123"/>
      <c r="B20" s="128"/>
      <c r="C20" s="33"/>
      <c r="D20" s="26" t="s">
        <v>11</v>
      </c>
      <c r="E20" s="32"/>
      <c r="F20" s="71">
        <v>31321</v>
      </c>
      <c r="G20" s="71">
        <v>14734</v>
      </c>
      <c r="H20" s="71">
        <v>1346</v>
      </c>
      <c r="I20" s="71">
        <v>0</v>
      </c>
      <c r="J20" s="71">
        <v>887</v>
      </c>
      <c r="K20" s="71">
        <v>4876</v>
      </c>
      <c r="L20" s="64">
        <f>IFERROR(F20/G20-1,"n/a")</f>
        <v>1.1257635401113073</v>
      </c>
      <c r="M20" s="64">
        <f>IFERROR(F20/H20-1,"n/a")</f>
        <v>22.269687964338782</v>
      </c>
      <c r="N20" s="64" t="str">
        <f>IFERROR(F20/I20-1,"n/a")</f>
        <v>n/a</v>
      </c>
      <c r="O20" s="64">
        <f>IFERROR(F20/J20-1,"n/a")</f>
        <v>34.311161217587376</v>
      </c>
      <c r="P20" s="60">
        <f>IFERROR(F20/K20-1,"n/a")</f>
        <v>5.4235028712059066</v>
      </c>
      <c r="Q20" s="68">
        <f>+F20+'Feb-24'!Q20</f>
        <v>39741</v>
      </c>
      <c r="R20" s="68">
        <v>20846</v>
      </c>
      <c r="S20" s="68">
        <v>3085</v>
      </c>
      <c r="T20" s="68">
        <v>0</v>
      </c>
      <c r="U20" s="68">
        <v>1753</v>
      </c>
      <c r="V20" s="68">
        <v>6484</v>
      </c>
      <c r="W20" s="64">
        <f>IFERROR(Q20/R20-1,"n/a")</f>
        <v>0.90640890338674085</v>
      </c>
      <c r="X20" s="64">
        <f>IFERROR(Q20/S20-1,"n/a")</f>
        <v>11.882009724473258</v>
      </c>
      <c r="Y20" s="64" t="str">
        <f>IFERROR(Q20/T20-1,"n/a")</f>
        <v>n/a</v>
      </c>
      <c r="Z20" s="64">
        <f>IFERROR(Q20/U20-1,"n/a")</f>
        <v>21.670279520821449</v>
      </c>
      <c r="AA20" s="60">
        <f>IFERROR(Q20/V20-1,"n/a")</f>
        <v>5.1290869833436155</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87</v>
      </c>
      <c r="G22" s="71">
        <v>108</v>
      </c>
      <c r="H22" s="71">
        <v>24</v>
      </c>
      <c r="I22" s="71">
        <v>0</v>
      </c>
      <c r="J22" s="71">
        <v>10</v>
      </c>
      <c r="K22" s="71">
        <v>44</v>
      </c>
      <c r="L22" s="64">
        <f>IFERROR(F22/G22-1,"n/a")</f>
        <v>-0.19444444444444442</v>
      </c>
      <c r="M22" s="64">
        <f>IFERROR(F22/H22-1,"n/a")</f>
        <v>2.625</v>
      </c>
      <c r="N22" s="64" t="str">
        <f>IFERROR(F22/I22-1,"n/a")</f>
        <v>n/a</v>
      </c>
      <c r="O22" s="64">
        <f>IFERROR(F22/J22-1,"n/a")</f>
        <v>7.6999999999999993</v>
      </c>
      <c r="P22" s="60">
        <f>IFERROR(F22/K22-1,"n/a")</f>
        <v>0.97727272727272729</v>
      </c>
      <c r="Q22" s="68">
        <f>+F22+'Feb-24'!Q22</f>
        <v>259</v>
      </c>
      <c r="R22" s="68">
        <v>287</v>
      </c>
      <c r="S22" s="68">
        <v>53</v>
      </c>
      <c r="T22" s="68">
        <v>0</v>
      </c>
      <c r="U22" s="68">
        <v>43</v>
      </c>
      <c r="V22" s="68">
        <v>89</v>
      </c>
      <c r="W22" s="64">
        <f>IFERROR(Q22/R22-1,"n/a")</f>
        <v>-9.7560975609756073E-2</v>
      </c>
      <c r="X22" s="64">
        <f>IFERROR(Q22/S22-1,"n/a")</f>
        <v>3.8867924528301883</v>
      </c>
      <c r="Y22" s="64" t="str">
        <f>IFERROR(Q22/T22-1,"n/a")</f>
        <v>n/a</v>
      </c>
      <c r="Z22" s="64">
        <f>IFERROR(Q22/U22-1,"n/a")</f>
        <v>5.0232558139534884</v>
      </c>
      <c r="AA22" s="60">
        <f>IFERROR(Q22/V22-1,"n/a")</f>
        <v>1.9101123595505616</v>
      </c>
      <c r="AB22" s="68">
        <v>1500</v>
      </c>
      <c r="AC22" s="68">
        <v>895</v>
      </c>
      <c r="AD22" s="68">
        <v>283</v>
      </c>
      <c r="AE22" s="68">
        <v>43</v>
      </c>
      <c r="AF22" s="135">
        <v>827</v>
      </c>
      <c r="AG22" s="123"/>
      <c r="AH22" s="123"/>
    </row>
    <row r="23" spans="1:34" s="124" customFormat="1" ht="10.8">
      <c r="A23" s="123"/>
      <c r="B23" s="128"/>
      <c r="C23" s="33"/>
      <c r="D23" s="26" t="s">
        <v>11</v>
      </c>
      <c r="E23" s="32"/>
      <c r="F23" s="71">
        <v>316617</v>
      </c>
      <c r="G23" s="71">
        <v>297870</v>
      </c>
      <c r="H23" s="71">
        <v>32594</v>
      </c>
      <c r="I23" s="71">
        <v>0</v>
      </c>
      <c r="J23" s="71">
        <v>28535</v>
      </c>
      <c r="K23" s="71">
        <v>117674</v>
      </c>
      <c r="L23" s="64">
        <f>IFERROR(F23/G23-1,"n/a")</f>
        <v>6.2936851646691494E-2</v>
      </c>
      <c r="M23" s="64">
        <f>IFERROR(F23/H23-1,"n/a")</f>
        <v>8.7139657605694296</v>
      </c>
      <c r="N23" s="64" t="str">
        <f>IFERROR(F23/I23-1,"n/a")</f>
        <v>n/a</v>
      </c>
      <c r="O23" s="64">
        <f>IFERROR(F23/J23-1,"n/a")</f>
        <v>10.095742071140704</v>
      </c>
      <c r="P23" s="60">
        <f>IFERROR(F23/K23-1,"n/a")</f>
        <v>1.690628346108741</v>
      </c>
      <c r="Q23" s="68">
        <f>+F23+'Feb-24'!Q23</f>
        <v>913055</v>
      </c>
      <c r="R23" s="68">
        <v>836274</v>
      </c>
      <c r="S23" s="68">
        <v>68454</v>
      </c>
      <c r="T23" s="68">
        <v>0</v>
      </c>
      <c r="U23" s="68">
        <v>140552</v>
      </c>
      <c r="V23" s="68">
        <v>251900</v>
      </c>
      <c r="W23" s="64">
        <f>IFERROR(Q23/R23-1,"n/a")</f>
        <v>9.1813209546153463E-2</v>
      </c>
      <c r="X23" s="64">
        <f>IFERROR(Q23/S23-1,"n/a")</f>
        <v>12.338227130627867</v>
      </c>
      <c r="Y23" s="64" t="str">
        <f>IFERROR(Q23/T23-1,"n/a")</f>
        <v>n/a</v>
      </c>
      <c r="Z23" s="64">
        <f>IFERROR(Q23/U23-1,"n/a")</f>
        <v>5.4962078092094027</v>
      </c>
      <c r="AA23" s="60">
        <f>IFERROR(Q23/V23-1,"n/a")</f>
        <v>2.6246724890829696</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+F25+'Feb-24'!Q25</f>
        <v>0</v>
      </c>
      <c r="R25" s="68">
        <v>0</v>
      </c>
      <c r="S25" s="68">
        <v>0</v>
      </c>
      <c r="T25" s="68">
        <v>0</v>
      </c>
      <c r="U25" s="68">
        <v>0</v>
      </c>
      <c r="V25" s="68">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+F26+'Feb-24'!Q26</f>
        <v>0</v>
      </c>
      <c r="R26" s="68">
        <v>0</v>
      </c>
      <c r="S26" s="68">
        <v>0</v>
      </c>
      <c r="T26" s="68">
        <v>0</v>
      </c>
      <c r="U26" s="68">
        <v>0</v>
      </c>
      <c r="V26" s="68">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406</v>
      </c>
      <c r="G27" s="75">
        <f t="shared" si="0"/>
        <v>322</v>
      </c>
      <c r="H27" s="75">
        <f t="shared" si="0"/>
        <v>260</v>
      </c>
      <c r="I27" s="75">
        <f t="shared" si="0"/>
        <v>5</v>
      </c>
      <c r="J27" s="75">
        <f t="shared" si="0"/>
        <v>160</v>
      </c>
      <c r="K27" s="75">
        <f t="shared" si="0"/>
        <v>229</v>
      </c>
      <c r="L27" s="66">
        <f>IFERROR(F27/G27-1,"n/a")</f>
        <v>0.26086956521739135</v>
      </c>
      <c r="M27" s="66">
        <f>IFERROR(F27/H27-1,"n/a")</f>
        <v>0.56153846153846154</v>
      </c>
      <c r="N27" s="66">
        <f>IFERROR(F27/I27-1,"n/a")</f>
        <v>80.2</v>
      </c>
      <c r="O27" s="66">
        <f>IFERROR(F27/J27-1,"n/a")</f>
        <v>1.5375000000000001</v>
      </c>
      <c r="P27" s="62">
        <f>IFERROR(F27/K27-1,"n/a")</f>
        <v>0.77292576419213965</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1260097</v>
      </c>
      <c r="G28" s="76">
        <f t="shared" si="0"/>
        <v>921313</v>
      </c>
      <c r="H28" s="76">
        <f t="shared" si="0"/>
        <v>406818</v>
      </c>
      <c r="I28" s="76">
        <f t="shared" si="0"/>
        <v>4146</v>
      </c>
      <c r="J28" s="76">
        <f t="shared" si="0"/>
        <v>226273</v>
      </c>
      <c r="K28" s="76">
        <f t="shared" si="0"/>
        <v>655947</v>
      </c>
      <c r="L28" s="67">
        <f>IFERROR(F28/G28-1,"n/a")</f>
        <v>0.36771867975378614</v>
      </c>
      <c r="M28" s="67">
        <f>IFERROR(F28/H28-1,"n/a")</f>
        <v>2.0974465239984466</v>
      </c>
      <c r="N28" s="67">
        <f>IFERROR(F28/I28-1,"n/a")</f>
        <v>302.93077665219488</v>
      </c>
      <c r="O28" s="67">
        <f>IFERROR(F28/J28-1,"n/a")</f>
        <v>4.5689233801646685</v>
      </c>
      <c r="P28" s="63">
        <f>IFERROR(F28/K28-1,"n/a")</f>
        <v>0.92103477872450057</v>
      </c>
      <c r="Q28" s="76">
        <f t="shared" si="1"/>
        <v>3237194</v>
      </c>
      <c r="R28" s="76">
        <f t="shared" si="1"/>
        <v>2478359</v>
      </c>
      <c r="S28" s="76">
        <f t="shared" si="1"/>
        <v>867705</v>
      </c>
      <c r="T28" s="76">
        <f t="shared" si="1"/>
        <v>10103</v>
      </c>
      <c r="U28" s="76">
        <f t="shared" si="1"/>
        <v>1276302</v>
      </c>
      <c r="V28" s="76">
        <f t="shared" si="1"/>
        <v>1789862</v>
      </c>
      <c r="W28" s="67">
        <f>IFERROR(Q28/R28-1,"n/a")</f>
        <v>0.30618445511727721</v>
      </c>
      <c r="X28" s="67">
        <f>IFERROR(Q28/S28-1,"n/a")</f>
        <v>2.7307541157421014</v>
      </c>
      <c r="Y28" s="67">
        <f>IFERROR(Q28/T28-1,"n/a")</f>
        <v>319.41908344056219</v>
      </c>
      <c r="Z28" s="67">
        <f>IFERROR(Q28/U28-1,"n/a")</f>
        <v>1.5363855889906932</v>
      </c>
      <c r="AA28" s="63">
        <f>IFERROR(Q28/V28-1,"n/a")</f>
        <v>0.80862770425876418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March</v>
      </c>
      <c r="G33" s="159"/>
      <c r="H33" s="159"/>
      <c r="I33" s="159"/>
      <c r="J33" s="159"/>
      <c r="K33" s="159"/>
      <c r="L33" s="159"/>
      <c r="M33" s="159"/>
      <c r="N33" s="159"/>
      <c r="O33" s="159"/>
      <c r="P33" s="160"/>
      <c r="Q33" s="162" t="str">
        <f>"April to "&amp;D4&amp;" (YTD)"</f>
        <v>April to March (YTD)</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281</v>
      </c>
      <c r="G37" s="74">
        <f t="shared" si="3"/>
        <v>181</v>
      </c>
      <c r="H37" s="74">
        <f t="shared" si="3"/>
        <v>204</v>
      </c>
      <c r="I37" s="74">
        <f t="shared" si="3"/>
        <v>0</v>
      </c>
      <c r="J37" s="74">
        <f t="shared" si="3"/>
        <v>147</v>
      </c>
      <c r="K37" s="74">
        <f t="shared" si="3"/>
        <v>170</v>
      </c>
      <c r="L37" s="64">
        <f>IFERROR(F37/G37-1,"n/a")</f>
        <v>0.55248618784530379</v>
      </c>
      <c r="M37" s="64">
        <f>IFERROR(F37/H37-1,"n/a")</f>
        <v>0.37745098039215685</v>
      </c>
      <c r="N37" s="64" t="str">
        <f>IFERROR(F37/I37-1,"n/a")</f>
        <v>n/a</v>
      </c>
      <c r="O37" s="64">
        <f>IFERROR(F37/J37-1,"n/a")</f>
        <v>0.91156462585034004</v>
      </c>
      <c r="P37" s="60">
        <f>IFERROR(F37/K37-1,"n/a")</f>
        <v>0.65294117647058814</v>
      </c>
      <c r="Q37" s="64"/>
      <c r="R37" s="74">
        <f>'Feb-24'!R37+F37</f>
        <v>1802</v>
      </c>
      <c r="S37" s="74">
        <f>'Feb-24'!S37+'Mar-24'!G37</f>
        <v>1486</v>
      </c>
      <c r="T37" s="74">
        <f>'Feb-24'!T37+'Mar-24'!H37</f>
        <v>1045</v>
      </c>
      <c r="U37" s="74">
        <f>'Feb-24'!U37+'Mar-24'!I37</f>
        <v>42</v>
      </c>
      <c r="V37" s="74">
        <f>'Feb-24'!V37+'Mar-24'!J37</f>
        <v>1577</v>
      </c>
      <c r="W37" s="64"/>
      <c r="X37" s="120">
        <f>IFERROR(R37/S37-1,"n/a")</f>
        <v>0.21265141318977121</v>
      </c>
      <c r="Y37" s="120">
        <f>IFERROR(R37/T37-1,"n/a")</f>
        <v>0.72440191387559816</v>
      </c>
      <c r="Z37" s="120">
        <f>IFERROR(R37/U37-1,"n/a")</f>
        <v>41.904761904761905</v>
      </c>
      <c r="AA37" s="121">
        <f>IFERROR(R37/V37-1,"n/a")</f>
        <v>0.14267596702599872</v>
      </c>
      <c r="AB37" s="148"/>
      <c r="AC37" s="89">
        <v>1486</v>
      </c>
      <c r="AD37" s="89">
        <v>1052</v>
      </c>
      <c r="AE37" s="70">
        <v>551</v>
      </c>
      <c r="AF37" s="78">
        <v>1584</v>
      </c>
      <c r="AH37" s="123"/>
    </row>
    <row r="38" spans="1:34" s="124" customFormat="1" ht="10.199999999999999">
      <c r="A38" s="123"/>
      <c r="B38" s="123"/>
      <c r="C38" s="33"/>
      <c r="D38" s="26" t="s">
        <v>11</v>
      </c>
      <c r="E38" s="32"/>
      <c r="F38" s="74">
        <f t="shared" si="3"/>
        <v>857821</v>
      </c>
      <c r="G38" s="74">
        <f t="shared" si="3"/>
        <v>565574</v>
      </c>
      <c r="H38" s="74">
        <f t="shared" si="3"/>
        <v>344501</v>
      </c>
      <c r="I38" s="74">
        <f t="shared" si="3"/>
        <v>0</v>
      </c>
      <c r="J38" s="74">
        <f t="shared" si="3"/>
        <v>196286</v>
      </c>
      <c r="K38" s="74">
        <f t="shared" si="3"/>
        <v>500596</v>
      </c>
      <c r="L38" s="64">
        <f>IFERROR(F38/G38-1,"n/a")</f>
        <v>0.51672637002408184</v>
      </c>
      <c r="M38" s="64">
        <f>IFERROR(F38/H38-1,"n/a")</f>
        <v>1.4900392161416076</v>
      </c>
      <c r="N38" s="64" t="str">
        <f>IFERROR(F38/I38-1,"n/a")</f>
        <v>n/a</v>
      </c>
      <c r="O38" s="64">
        <f>IFERROR(F38/J38-1,"n/a")</f>
        <v>3.3702607419785418</v>
      </c>
      <c r="P38" s="60">
        <f>IFERROR(F38/K38-1,"n/a")</f>
        <v>0.71359938952768309</v>
      </c>
      <c r="Q38" s="64"/>
      <c r="R38" s="74">
        <f>'Feb-24'!R38+F38</f>
        <v>5848177</v>
      </c>
      <c r="S38" s="74">
        <f>'Feb-24'!S38+'Mar-24'!G38</f>
        <v>4370939</v>
      </c>
      <c r="T38" s="74">
        <f>'Feb-24'!T38+'Mar-24'!H38</f>
        <v>1522859</v>
      </c>
      <c r="U38" s="74">
        <f>'Feb-24'!U38+'Mar-24'!I38</f>
        <v>0</v>
      </c>
      <c r="V38" s="74">
        <f>'Feb-24'!V38+'Mar-24'!J38</f>
        <v>4212856</v>
      </c>
      <c r="W38" s="64"/>
      <c r="X38" s="120">
        <f>IFERROR(R38/S38-1,"n/a")</f>
        <v>0.3379681116574722</v>
      </c>
      <c r="Y38" s="120">
        <f>IFERROR(R38/T38-1,"n/a")</f>
        <v>2.8402616394557869</v>
      </c>
      <c r="Z38" s="120" t="str">
        <f>IFERROR(R38/U38-1,"n/a")</f>
        <v>n/a</v>
      </c>
      <c r="AA38" s="121">
        <f>IFERROR(R38/V38-1,"n/a")</f>
        <v>0.38817396084746303</v>
      </c>
      <c r="AB38" s="148"/>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0.199999999999999">
      <c r="A40" s="123"/>
      <c r="B40" s="123"/>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583</v>
      </c>
      <c r="S40" s="74">
        <f>'Feb-24'!S40+'Mar-24'!G40</f>
        <v>563</v>
      </c>
      <c r="T40" s="74">
        <f>'Feb-24'!T40+'Mar-24'!H40</f>
        <v>228</v>
      </c>
      <c r="U40" s="74">
        <f>'Feb-24'!U40+'Mar-24'!I40</f>
        <v>56</v>
      </c>
      <c r="V40" s="74">
        <f>'Feb-24'!V40+'Mar-24'!J40</f>
        <v>580</v>
      </c>
      <c r="W40" s="64"/>
      <c r="X40" s="120">
        <f>IFERROR(R40/S40-1,"n/a")</f>
        <v>3.5523978685612745E-2</v>
      </c>
      <c r="Y40" s="120">
        <f>IFERROR(R40/T40-1,"n/a")</f>
        <v>1.557017543859649</v>
      </c>
      <c r="Z40" s="120">
        <f>IFERROR(R40/U40-1,"n/a")</f>
        <v>9.4107142857142865</v>
      </c>
      <c r="AA40" s="121">
        <f>IFERROR(R40/V40-1,"n/a")</f>
        <v>5.1724137931035141E-3</v>
      </c>
      <c r="AB40" s="148"/>
      <c r="AC40" s="89">
        <v>563</v>
      </c>
      <c r="AD40" s="89">
        <v>226</v>
      </c>
      <c r="AE40" s="70">
        <v>66</v>
      </c>
      <c r="AF40" s="78">
        <v>573</v>
      </c>
      <c r="AH40" s="123"/>
    </row>
    <row r="41" spans="1:34" s="124" customFormat="1" ht="10.199999999999999">
      <c r="A41" s="123"/>
      <c r="B41" s="123"/>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1708204</v>
      </c>
      <c r="S41" s="74">
        <f>'Feb-24'!S41+'Mar-24'!G41</f>
        <v>1012510</v>
      </c>
      <c r="T41" s="74">
        <f>'Feb-24'!T41+'Mar-24'!H41</f>
        <v>328940</v>
      </c>
      <c r="U41" s="74">
        <f>'Feb-24'!U41+'Mar-24'!I41</f>
        <v>39665</v>
      </c>
      <c r="V41" s="74">
        <f>'Feb-24'!V41+'Mar-24'!J41</f>
        <v>1359272</v>
      </c>
      <c r="W41" s="64"/>
      <c r="X41" s="120">
        <f>IFERROR(R41/S41-1,"n/a")</f>
        <v>0.68709839902815784</v>
      </c>
      <c r="Y41" s="120">
        <f>IFERROR(R41/T41-1,"n/a")</f>
        <v>4.1930564844652523</v>
      </c>
      <c r="Z41" s="120">
        <f>IFERROR(R41/U41-1,"n/a")</f>
        <v>42.065775872935838</v>
      </c>
      <c r="AA41" s="121">
        <f>IFERROR(R41/V41-1,"n/a")</f>
        <v>0.2567050597672873</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20">
        <f>IFERROR(R43/S43-1,"n/a")</f>
        <v>6.427503736920781E-2</v>
      </c>
      <c r="Y43" s="120">
        <f>IFERROR(R43/T43-1,"n/a")</f>
        <v>11.067796610169491</v>
      </c>
      <c r="Z43" s="120">
        <f>IFERROR(R43/U43-1,"n/a")</f>
        <v>100.71428571428571</v>
      </c>
      <c r="AA43" s="121">
        <f>IFERROR(R43/V43-1,"n/a")</f>
        <v>1.480836236933798</v>
      </c>
      <c r="AB43" s="148"/>
      <c r="AC43" s="89">
        <v>669</v>
      </c>
      <c r="AD43" s="89">
        <v>59</v>
      </c>
      <c r="AE43" s="70">
        <v>9</v>
      </c>
      <c r="AF43" s="78">
        <v>287</v>
      </c>
      <c r="AH43" s="123"/>
    </row>
    <row r="44" spans="1:34" s="124" customFormat="1" ht="10.199999999999999">
      <c r="A44" s="123"/>
      <c r="B44" s="123"/>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20">
        <f>IFERROR(R44/S44-1,"n/a")</f>
        <v>0.43210428873158535</v>
      </c>
      <c r="Y44" s="120">
        <f>IFERROR(R44/T44-1,"n/a")</f>
        <v>61.853728304082225</v>
      </c>
      <c r="Z44" s="120">
        <f>IFERROR(R44/U44-1,"n/a")</f>
        <v>155.30829515312274</v>
      </c>
      <c r="AA44" s="121">
        <f>IFERROR(R44/V44-1,"n/a")</f>
        <v>1.2305974373665474</v>
      </c>
      <c r="AB44" s="148"/>
      <c r="AC44" s="82">
        <f>709768+195488</f>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20">
        <f>IFERROR(R46/S46-1,"n/a")</f>
        <v>0.30755555555555558</v>
      </c>
      <c r="Y46" s="120">
        <f>IFERROR(R46/T46-1,"n/a")</f>
        <v>3.3779761904761907</v>
      </c>
      <c r="Z46" s="120" t="str">
        <f>IFERROR(R46/U46-1,"n/a")</f>
        <v>n/a</v>
      </c>
      <c r="AA46" s="121">
        <f>IFERROR(R46/V46-1,"n/a")</f>
        <v>0.88348271446862991</v>
      </c>
      <c r="AB46" s="148"/>
      <c r="AC46" s="89">
        <v>1129</v>
      </c>
      <c r="AD46" s="89">
        <v>336</v>
      </c>
      <c r="AE46" s="84">
        <v>43</v>
      </c>
      <c r="AF46" s="78">
        <v>781</v>
      </c>
      <c r="AH46" s="123"/>
    </row>
    <row r="47" spans="1:34" s="124" customFormat="1" ht="10.199999999999999">
      <c r="A47" s="123"/>
      <c r="B47" s="123"/>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20">
        <f>IFERROR(R47/S47-1,"n/a")</f>
        <v>0.54326579138865827</v>
      </c>
      <c r="Y47" s="120">
        <f>IFERROR(R47/T47-1,"n/a")</f>
        <v>7.4661923709102762</v>
      </c>
      <c r="Z47" s="120" t="str">
        <f>IFERROR(R47/U47-1,"n/a")</f>
        <v>n/a</v>
      </c>
      <c r="AA47" s="121">
        <f>IFERROR(R47/V47-1,"n/a")</f>
        <v>0.85012209237080372</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v>0</v>
      </c>
      <c r="U49" s="74">
        <v>0</v>
      </c>
      <c r="V49" s="74">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199999999999999">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v>0</v>
      </c>
      <c r="U50" s="74">
        <v>0</v>
      </c>
      <c r="V50" s="74">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0.8" thickBot="1">
      <c r="C51" s="35" t="s">
        <v>12</v>
      </c>
      <c r="D51" s="36"/>
      <c r="E51" s="37"/>
      <c r="F51" s="75">
        <f>F37+F40+F43+F46+F49</f>
        <v>406</v>
      </c>
      <c r="G51" s="75">
        <f>G37+G40+G43+G46+G49</f>
        <v>322</v>
      </c>
      <c r="H51" s="75">
        <f t="shared" ref="H51:K52" si="8">H37+H40+H43+H46+H49</f>
        <v>260</v>
      </c>
      <c r="I51" s="75">
        <f t="shared" si="8"/>
        <v>5</v>
      </c>
      <c r="J51" s="75">
        <f t="shared" si="8"/>
        <v>160</v>
      </c>
      <c r="K51" s="75">
        <f t="shared" si="8"/>
        <v>229</v>
      </c>
      <c r="L51" s="66">
        <f>IFERROR(F51/G51-1,"n/a")</f>
        <v>0.26086956521739135</v>
      </c>
      <c r="M51" s="66">
        <f>IFERROR(F51/H51-1,"n/a")</f>
        <v>0.56153846153846154</v>
      </c>
      <c r="N51" s="66">
        <f>IFERROR(F51/I51-1,"n/a")</f>
        <v>80.2</v>
      </c>
      <c r="O51" s="66">
        <f>IFERROR(F51/J51-1,"n/a")</f>
        <v>1.5375000000000001</v>
      </c>
      <c r="P51" s="62">
        <f>IFERROR(F51/K51-1,"n/a")</f>
        <v>0.77292576419213965</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 t="shared" ref="Z51:Z52" si="10">IFERROR(R51/U51-1,"n/a")</f>
        <v>42.704761904761902</v>
      </c>
      <c r="AA51" s="62">
        <f>IFERROR(R51/V51-1,"n/a")</f>
        <v>0.41592101203332299</v>
      </c>
      <c r="AB51" s="66"/>
      <c r="AC51" s="46">
        <f t="shared" ref="AC51:AE52" si="11">AC37+AC40+AC43+AC46+AC49</f>
        <v>3856</v>
      </c>
      <c r="AD51" s="46">
        <f t="shared" si="11"/>
        <v>1673</v>
      </c>
      <c r="AE51" s="46">
        <f t="shared" si="11"/>
        <v>669</v>
      </c>
      <c r="AF51" s="80">
        <f>AF37+AF40+AF43+AF46+AF49</f>
        <v>3241</v>
      </c>
      <c r="AH51" s="123"/>
    </row>
    <row r="52" spans="3:34" s="124" customFormat="1" ht="11.4" thickTop="1" thickBot="1">
      <c r="C52" s="38" t="s">
        <v>13</v>
      </c>
      <c r="D52" s="39"/>
      <c r="E52" s="40"/>
      <c r="F52" s="76">
        <f>F38+F41+F44+F47+F50</f>
        <v>1260097</v>
      </c>
      <c r="G52" s="76">
        <f>G38+G41+G44+G47+G50</f>
        <v>921313</v>
      </c>
      <c r="H52" s="76">
        <f t="shared" si="8"/>
        <v>406818</v>
      </c>
      <c r="I52" s="76">
        <f t="shared" si="8"/>
        <v>4146</v>
      </c>
      <c r="J52" s="76">
        <f t="shared" si="8"/>
        <v>226273</v>
      </c>
      <c r="K52" s="76">
        <f t="shared" si="8"/>
        <v>655947</v>
      </c>
      <c r="L52" s="67">
        <f>IFERROR(F52/G52-1,"n/a")</f>
        <v>0.36771867975378614</v>
      </c>
      <c r="M52" s="67">
        <f>IFERROR(F52/H52-1,"n/a")</f>
        <v>2.0974465239984466</v>
      </c>
      <c r="N52" s="67">
        <f>IFERROR(F52/I52-1,"n/a")</f>
        <v>302.93077665219488</v>
      </c>
      <c r="O52" s="67">
        <f>IFERROR(F52/J52-1,"n/a")</f>
        <v>4.5689233801646685</v>
      </c>
      <c r="P52" s="63">
        <f>IFERROR(F52/K52-1,"n/a")</f>
        <v>0.92103477872450057</v>
      </c>
      <c r="Q52" s="67"/>
      <c r="R52" s="76">
        <f t="shared" si="9"/>
        <v>13408675</v>
      </c>
      <c r="S52" s="76">
        <f t="shared" si="9"/>
        <v>9231412</v>
      </c>
      <c r="T52" s="76">
        <f t="shared" si="9"/>
        <v>2405988</v>
      </c>
      <c r="U52" s="76">
        <f t="shared" si="9"/>
        <v>47959</v>
      </c>
      <c r="V52" s="76">
        <f t="shared" si="9"/>
        <v>8615169</v>
      </c>
      <c r="W52" s="67"/>
      <c r="X52" s="67">
        <f>IFERROR(R52/S52-1,"n/a")</f>
        <v>0.45250531554652751</v>
      </c>
      <c r="Y52" s="118">
        <f>IFERROR(R52/T52-1,"n/a")</f>
        <v>4.5730431739476671</v>
      </c>
      <c r="Z52" s="118">
        <f t="shared" si="10"/>
        <v>278.58620905356656</v>
      </c>
      <c r="AA52" s="119">
        <f>IFERROR(R52/V52-1,"n/a")</f>
        <v>0.55640301426472316</v>
      </c>
      <c r="AB52" s="118"/>
      <c r="AC52" s="47">
        <f t="shared" si="11"/>
        <v>9237323</v>
      </c>
      <c r="AD52" s="47">
        <f t="shared" si="11"/>
        <v>2410085</v>
      </c>
      <c r="AE52" s="47">
        <f t="shared" si="11"/>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683F-62EE-4A11-B19E-107D7F4BB5D4}">
  <dimension ref="A1:AH66"/>
  <sheetViews>
    <sheetView showGridLines="0" topLeftCell="A44" zoomScaleNormal="100" workbookViewId="0">
      <selection activeCell="F52" sqref="F52"/>
    </sheetView>
  </sheetViews>
  <sheetFormatPr defaultColWidth="0" defaultRowHeight="0" customHeight="1" zeroHeight="1"/>
  <cols>
    <col min="1" max="2" width="4.21875" customWidth="1"/>
    <col min="3" max="3" width="3.77734375" customWidth="1"/>
    <col min="4" max="4" width="8.77734375"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39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February</v>
      </c>
      <c r="G9" s="156"/>
      <c r="H9" s="156"/>
      <c r="I9" s="156"/>
      <c r="J9" s="156"/>
      <c r="K9" s="156"/>
      <c r="L9" s="156"/>
      <c r="M9" s="156"/>
      <c r="N9" s="156"/>
      <c r="O9" s="156"/>
      <c r="P9" s="157"/>
      <c r="Q9" s="158" t="str">
        <f>"January to "&amp; D4</f>
        <v>January to February</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5">
        <v>1591</v>
      </c>
      <c r="AG13" s="123"/>
      <c r="AH13" s="123"/>
    </row>
    <row r="14" spans="1:34" s="124" customFormat="1" ht="10.8">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1296003</v>
      </c>
      <c r="R14" s="68">
        <f>'Jan-24'!R14+G14</f>
        <v>972610</v>
      </c>
      <c r="S14" s="68">
        <f>'Jan-24'!S14+H14</f>
        <v>415157</v>
      </c>
      <c r="T14" s="68">
        <f>'Jan-24'!T14+I14</f>
        <v>0</v>
      </c>
      <c r="U14" s="68">
        <f>'Jan-24'!U14+J14</f>
        <v>896598</v>
      </c>
      <c r="V14" s="68">
        <f>'Jan-24'!V14+K14</f>
        <v>950508</v>
      </c>
      <c r="W14" s="64">
        <f>IFERROR(Q14/R14-1,"n/a")</f>
        <v>0.33250017992823433</v>
      </c>
      <c r="X14" s="64">
        <f>IFERROR(Q14/S14-1,"n/a")</f>
        <v>2.1217178079618071</v>
      </c>
      <c r="Y14" s="64" t="str">
        <f>IFERROR(Q14/T14-1,"n/a")</f>
        <v>n/a</v>
      </c>
      <c r="Z14" s="64">
        <f>IFERROR(Q14/U14-1,"n/a")</f>
        <v>0.44546719934686441</v>
      </c>
      <c r="AA14" s="60">
        <f>IFERROR(Q14/V14-1,"n/a")</f>
        <v>0.3634845787726142</v>
      </c>
      <c r="AB14" s="68">
        <v>5232537</v>
      </c>
      <c r="AC14" s="68">
        <v>3592413</v>
      </c>
      <c r="AD14" s="68">
        <v>768312</v>
      </c>
      <c r="AE14" s="68">
        <v>1092884</v>
      </c>
      <c r="AF14" s="135">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20</v>
      </c>
      <c r="R16" s="68">
        <f>'Jan-24'!R16+G16</f>
        <v>11</v>
      </c>
      <c r="S16" s="68">
        <f>'Jan-24'!S16+H16</f>
        <v>10</v>
      </c>
      <c r="T16" s="68">
        <f>'Jan-24'!T16+I16</f>
        <v>7</v>
      </c>
      <c r="U16" s="68">
        <f>'Jan-24'!U16+J16</f>
        <v>9</v>
      </c>
      <c r="V16" s="68">
        <f>'Jan-24'!V16+K16</f>
        <v>13</v>
      </c>
      <c r="W16" s="64">
        <f>IFERROR(Q16/R16-1,"n/a")</f>
        <v>0.81818181818181812</v>
      </c>
      <c r="X16" s="64">
        <f>IFERROR(Q16/S16-1,"n/a")</f>
        <v>1</v>
      </c>
      <c r="Y16" s="64">
        <f>IFERROR(Q16/T16-1,"n/a")</f>
        <v>1.8571428571428572</v>
      </c>
      <c r="Z16" s="64">
        <f>IFERROR(Q16/U16-1,"n/a")</f>
        <v>1.2222222222222223</v>
      </c>
      <c r="AA16" s="60">
        <f>IFERROR(Q16/V16-1,"n/a")</f>
        <v>0.53846153846153855</v>
      </c>
      <c r="AB16" s="68">
        <v>575</v>
      </c>
      <c r="AC16" s="68">
        <v>572</v>
      </c>
      <c r="AD16" s="68">
        <v>202</v>
      </c>
      <c r="AE16" s="68">
        <v>54</v>
      </c>
      <c r="AF16" s="135">
        <v>586</v>
      </c>
      <c r="AG16" s="123"/>
      <c r="AH16" s="123"/>
    </row>
    <row r="17" spans="1:34" s="124" customFormat="1" ht="10.8">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76236</v>
      </c>
      <c r="R17" s="68">
        <f>'Jan-24'!R17+G17</f>
        <v>39920</v>
      </c>
      <c r="S17" s="68">
        <f>'Jan-24'!S17+H17</f>
        <v>8131</v>
      </c>
      <c r="T17" s="68">
        <f>'Jan-24'!T17+I17</f>
        <v>5957</v>
      </c>
      <c r="U17" s="68">
        <f>'Jan-24'!U17+J17</f>
        <v>40548</v>
      </c>
      <c r="V17" s="68">
        <f>'Jan-24'!V17+K17</f>
        <v>47573</v>
      </c>
      <c r="W17" s="64">
        <f>IFERROR(Q17/R17-1,"n/a")</f>
        <v>0.90971943887775542</v>
      </c>
      <c r="X17" s="64">
        <f>IFERROR(Q17/S17-1,"n/a")</f>
        <v>8.3759685155577426</v>
      </c>
      <c r="Y17" s="64">
        <f>IFERROR(Q17/T17-1,"n/a")</f>
        <v>11.797716971630015</v>
      </c>
      <c r="Z17" s="64">
        <f>IFERROR(Q17/U17-1,"n/a")</f>
        <v>0.88014205386208944</v>
      </c>
      <c r="AA17" s="60">
        <f>IFERROR(Q17/V17-1,"n/a")</f>
        <v>0.60250562293738041</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5">
        <v>290</v>
      </c>
      <c r="AG19" s="123"/>
      <c r="AH19" s="123"/>
    </row>
    <row r="20" spans="1:34" s="124" customFormat="1" ht="10.8">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77</v>
      </c>
      <c r="G22" s="71">
        <v>73</v>
      </c>
      <c r="H22" s="71">
        <v>13</v>
      </c>
      <c r="I22" s="71">
        <v>0</v>
      </c>
      <c r="J22" s="71">
        <v>14</v>
      </c>
      <c r="K22" s="71">
        <v>21</v>
      </c>
      <c r="L22" s="64">
        <f>IFERROR(F22/G22-1,"n/a")</f>
        <v>5.4794520547945202E-2</v>
      </c>
      <c r="M22" s="64">
        <f>IFERROR(F22/H22-1,"n/a")</f>
        <v>4.9230769230769234</v>
      </c>
      <c r="N22" s="64" t="str">
        <f>IFERROR(F22/I22-1,"n/a")</f>
        <v>n/a</v>
      </c>
      <c r="O22" s="64">
        <f>IFERROR(F22/J22-1,"n/a")</f>
        <v>4.5</v>
      </c>
      <c r="P22" s="60">
        <f>IFERROR(F22/K22-1,"n/a")</f>
        <v>2.6666666666666665</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5">
        <v>827</v>
      </c>
      <c r="AG22" s="123"/>
      <c r="AH22" s="123"/>
    </row>
    <row r="23" spans="1:34" s="124" customFormat="1" ht="10.8">
      <c r="A23" s="123"/>
      <c r="B23" s="128"/>
      <c r="C23" s="33"/>
      <c r="D23" s="26" t="s">
        <v>11</v>
      </c>
      <c r="E23" s="32"/>
      <c r="F23" s="71">
        <v>282857</v>
      </c>
      <c r="G23" s="71">
        <v>247607</v>
      </c>
      <c r="H23" s="71">
        <v>14032</v>
      </c>
      <c r="I23" s="71">
        <v>0</v>
      </c>
      <c r="J23" s="71">
        <v>47023</v>
      </c>
      <c r="K23" s="71">
        <v>59703</v>
      </c>
      <c r="L23" s="64">
        <f>IFERROR(F23/G23-1,"n/a")</f>
        <v>0.14236269572346494</v>
      </c>
      <c r="M23" s="64">
        <f>IFERROR(F23/H23-1,"n/a")</f>
        <v>19.157996009122005</v>
      </c>
      <c r="N23" s="64" t="str">
        <f>IFERROR(F23/I23-1,"n/a")</f>
        <v>n/a</v>
      </c>
      <c r="O23" s="64">
        <f>IFERROR(F23/J23-1,"n/a")</f>
        <v>5.015290389809242</v>
      </c>
      <c r="P23" s="60">
        <f>IFERROR(F23/K23-1,"n/a")</f>
        <v>3.7377351221881652</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313</v>
      </c>
      <c r="G27" s="75">
        <f t="shared" si="0"/>
        <v>242</v>
      </c>
      <c r="H27" s="75">
        <f t="shared" si="0"/>
        <v>185</v>
      </c>
      <c r="I27" s="75">
        <f t="shared" si="0"/>
        <v>5</v>
      </c>
      <c r="J27" s="75">
        <f t="shared" si="0"/>
        <v>193</v>
      </c>
      <c r="K27" s="75">
        <f t="shared" si="0"/>
        <v>187</v>
      </c>
      <c r="L27" s="66">
        <f>IFERROR(F27/G27-1,"n/a")</f>
        <v>0.29338842975206614</v>
      </c>
      <c r="M27" s="66">
        <f>IFERROR(F27/H27-1,"n/a")</f>
        <v>0.69189189189189193</v>
      </c>
      <c r="N27" s="66">
        <f>IFERROR(F27/I27-1,"n/a")</f>
        <v>61.6</v>
      </c>
      <c r="O27" s="66">
        <f>IFERROR(F27/J27-1,"n/a")</f>
        <v>0.62176165803108807</v>
      </c>
      <c r="P27" s="62">
        <f>IFERROR(F27/K27-1,"n/a")</f>
        <v>0.6737967914438503</v>
      </c>
      <c r="Q27" s="75">
        <f t="shared" ref="Q27:V28" si="1">Q13+Q16+Q19+Q22+Q25</f>
        <v>619</v>
      </c>
      <c r="R27" s="75">
        <f t="shared" si="1"/>
        <v>545</v>
      </c>
      <c r="S27" s="75">
        <f t="shared" si="1"/>
        <v>371</v>
      </c>
      <c r="T27" s="75">
        <f t="shared" si="1"/>
        <v>7</v>
      </c>
      <c r="U27" s="75">
        <f t="shared" si="1"/>
        <v>405</v>
      </c>
      <c r="V27" s="75">
        <f t="shared" si="1"/>
        <v>405</v>
      </c>
      <c r="W27" s="66">
        <f>IFERROR(Q27/R27-1,"n/a")</f>
        <v>0.13577981651376136</v>
      </c>
      <c r="X27" s="66">
        <f>IFERROR(Q27/S27-1,"n/a")</f>
        <v>0.66846361185983838</v>
      </c>
      <c r="Y27" s="66">
        <f>IFERROR(Q27/T27-1,"n/a")</f>
        <v>87.428571428571431</v>
      </c>
      <c r="Z27" s="66">
        <f>IFERROR(Q27/U27-1,"n/a")</f>
        <v>0.52839506172839501</v>
      </c>
      <c r="AA27" s="62">
        <f>IFERROR(Q27/V27-1,"n/a")</f>
        <v>0.52839506172839501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994232</v>
      </c>
      <c r="G28" s="76">
        <f t="shared" si="0"/>
        <v>723641</v>
      </c>
      <c r="H28" s="76">
        <f t="shared" si="0"/>
        <v>240931</v>
      </c>
      <c r="I28" s="76">
        <f t="shared" si="0"/>
        <v>4669</v>
      </c>
      <c r="J28" s="76">
        <f t="shared" si="0"/>
        <v>494991</v>
      </c>
      <c r="K28" s="76">
        <f t="shared" si="0"/>
        <v>513063</v>
      </c>
      <c r="L28" s="67">
        <f>IFERROR(F28/G28-1,"n/a")</f>
        <v>0.37392989065019799</v>
      </c>
      <c r="M28" s="67">
        <f>IFERROR(F28/H28-1,"n/a")</f>
        <v>3.1266254653822045</v>
      </c>
      <c r="N28" s="67">
        <f>IFERROR(F28/I28-1,"n/a")</f>
        <v>211.9432426643821</v>
      </c>
      <c r="O28" s="67">
        <f>IFERROR(F28/J28-1,"n/a")</f>
        <v>1.0085860146952168</v>
      </c>
      <c r="P28" s="63">
        <f>IFERROR(F28/K28-1,"n/a")</f>
        <v>0.93783609420285607</v>
      </c>
      <c r="Q28" s="76">
        <f t="shared" si="1"/>
        <v>1977097</v>
      </c>
      <c r="R28" s="76">
        <f t="shared" si="1"/>
        <v>1557046</v>
      </c>
      <c r="S28" s="76">
        <f t="shared" si="1"/>
        <v>460887</v>
      </c>
      <c r="T28" s="76">
        <f t="shared" si="1"/>
        <v>5957</v>
      </c>
      <c r="U28" s="76">
        <f t="shared" si="1"/>
        <v>1050029</v>
      </c>
      <c r="V28" s="76">
        <f t="shared" si="1"/>
        <v>1133915</v>
      </c>
      <c r="W28" s="67">
        <f>IFERROR(Q28/R28-1,"n/a")</f>
        <v>0.26977430339244957</v>
      </c>
      <c r="X28" s="67">
        <f>IFERROR(Q28/S28-1,"n/a")</f>
        <v>3.2897651702044106</v>
      </c>
      <c r="Y28" s="67">
        <f>IFERROR(Q28/T28-1,"n/a")</f>
        <v>330.89474567735436</v>
      </c>
      <c r="Z28" s="67">
        <f>IFERROR(Q28/U28-1,"n/a")</f>
        <v>0.88289751997325783</v>
      </c>
      <c r="AA28" s="63">
        <f>IFERROR(Q28/V28-1,"n/a")</f>
        <v>0.74360247461229467</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February</v>
      </c>
      <c r="G33" s="159"/>
      <c r="H33" s="159"/>
      <c r="I33" s="159"/>
      <c r="J33" s="159"/>
      <c r="K33" s="159"/>
      <c r="L33" s="159"/>
      <c r="M33" s="159"/>
      <c r="N33" s="159"/>
      <c r="O33" s="159"/>
      <c r="P33" s="160"/>
      <c r="Q33" s="162" t="str">
        <f>"April to "&amp;D4&amp;" (YTD)"</f>
        <v>April to February (YTD)</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20">
        <f>IFERROR(R37/S37-1,"n/a")</f>
        <v>0.16551724137931045</v>
      </c>
      <c r="Y37" s="120">
        <f>IFERROR(R37/T37-1,"n/a")</f>
        <v>0.80856123662306767</v>
      </c>
      <c r="Z37" s="120">
        <f>IFERROR(R37/U37-1,"n/a")</f>
        <v>35.214285714285715</v>
      </c>
      <c r="AA37" s="121">
        <f>IFERROR(R37/V37-1,"n/a")</f>
        <v>6.3636363636363713E-2</v>
      </c>
      <c r="AB37" s="148"/>
      <c r="AC37" s="89">
        <v>1486</v>
      </c>
      <c r="AD37" s="89">
        <v>1052</v>
      </c>
      <c r="AE37" s="70">
        <v>551</v>
      </c>
      <c r="AF37" s="78">
        <v>1584</v>
      </c>
      <c r="AH37" s="123"/>
    </row>
    <row r="38" spans="1:34" s="124" customFormat="1" ht="10.199999999999999">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4990356</v>
      </c>
      <c r="S38" s="74">
        <f>'Jan-24'!S38+'Feb-24'!G38</f>
        <v>3805365</v>
      </c>
      <c r="T38" s="74">
        <f>'Jan-24'!T38+'Feb-24'!H38</f>
        <v>1178358</v>
      </c>
      <c r="U38" s="74">
        <f>'Jan-24'!U38+'Feb-24'!I38</f>
        <v>0</v>
      </c>
      <c r="V38" s="74">
        <f>'Jan-24'!V38+'Feb-24'!J38</f>
        <v>4016570</v>
      </c>
      <c r="W38" s="64"/>
      <c r="X38" s="120">
        <f>IFERROR(R38/S38-1,"n/a")</f>
        <v>0.31140008908475281</v>
      </c>
      <c r="Y38" s="120">
        <f>IFERROR(R38/T38-1,"n/a")</f>
        <v>3.2350083760622832</v>
      </c>
      <c r="Z38" s="120" t="str">
        <f>IFERROR(R38/U38-1,"n/a")</f>
        <v>n/a</v>
      </c>
      <c r="AA38" s="121">
        <f>IFERROR(R38/V38-1,"n/a")</f>
        <v>0.24244218325586253</v>
      </c>
      <c r="AB38" s="148"/>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0.199999999999999">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566</v>
      </c>
      <c r="S40" s="74">
        <f>'Jan-24'!S40+'Feb-24'!G40</f>
        <v>547</v>
      </c>
      <c r="T40" s="74">
        <f>'Jan-24'!T40+'Feb-24'!H40</f>
        <v>202</v>
      </c>
      <c r="U40" s="74">
        <f>'Jan-24'!U40+'Feb-24'!I40</f>
        <v>51</v>
      </c>
      <c r="V40" s="74">
        <f>'Jan-24'!V40+'Feb-24'!J40</f>
        <v>579</v>
      </c>
      <c r="W40" s="64"/>
      <c r="X40" s="120">
        <f>IFERROR(R40/S40-1,"n/a")</f>
        <v>3.4734917733089565E-2</v>
      </c>
      <c r="Y40" s="120">
        <f>IFERROR(R40/T40-1,"n/a")</f>
        <v>1.8019801980198018</v>
      </c>
      <c r="Z40" s="120">
        <f>IFERROR(R40/U40-1,"n/a")</f>
        <v>10.098039215686274</v>
      </c>
      <c r="AA40" s="121">
        <f>IFERROR(R40/V40-1,"n/a")</f>
        <v>-2.2452504317789335E-2</v>
      </c>
      <c r="AB40" s="148"/>
      <c r="AC40" s="89">
        <v>563</v>
      </c>
      <c r="AD40" s="89">
        <v>226</v>
      </c>
      <c r="AE40" s="70">
        <v>66</v>
      </c>
      <c r="AF40" s="78">
        <v>573</v>
      </c>
      <c r="AH40" s="123"/>
    </row>
    <row r="41" spans="1:34" s="124" customFormat="1" ht="10.199999999999999">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1653866</v>
      </c>
      <c r="S41" s="74">
        <f>'Jan-24'!S41+'Feb-24'!G41</f>
        <v>969375</v>
      </c>
      <c r="T41" s="74">
        <f>'Jan-24'!T41+'Feb-24'!H41</f>
        <v>300563</v>
      </c>
      <c r="U41" s="74">
        <f>'Jan-24'!U41+'Feb-24'!I41</f>
        <v>35519</v>
      </c>
      <c r="V41" s="74">
        <f>'Jan-24'!V41+'Feb-24'!J41</f>
        <v>1358707</v>
      </c>
      <c r="W41" s="64"/>
      <c r="X41" s="120">
        <f>IFERROR(R41/S41-1,"n/a")</f>
        <v>0.70611579626047716</v>
      </c>
      <c r="Y41" s="120">
        <f>IFERROR(R41/T41-1,"n/a")</f>
        <v>4.5025601953666952</v>
      </c>
      <c r="Z41" s="120">
        <f>IFERROR(R41/U41-1,"n/a")</f>
        <v>45.562853683943807</v>
      </c>
      <c r="AA41" s="121">
        <f>IFERROR(R41/V41-1,"n/a")</f>
        <v>0.21723520965152909</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20">
        <f>IFERROR(R43/S43-1,"n/a")</f>
        <v>5.9815950920245387E-2</v>
      </c>
      <c r="Y43" s="120">
        <f>IFERROR(R43/T43-1,"n/a")</f>
        <v>12.037735849056604</v>
      </c>
      <c r="Z43" s="120">
        <f>IFERROR(R43/U43-1,"n/a")</f>
        <v>97.714285714285708</v>
      </c>
      <c r="AA43" s="121">
        <f>IFERROR(R43/V43-1,"n/a")</f>
        <v>1.4245614035087719</v>
      </c>
      <c r="AB43" s="148"/>
      <c r="AC43" s="89">
        <v>669</v>
      </c>
      <c r="AD43" s="89">
        <v>59</v>
      </c>
      <c r="AE43" s="70">
        <v>9</v>
      </c>
      <c r="AF43" s="78">
        <v>287</v>
      </c>
      <c r="AH43" s="123"/>
    </row>
    <row r="44" spans="1:34" s="124" customFormat="1" ht="10.199999999999999">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20">
        <f>IFERROR(R44/S44-1,"n/a")</f>
        <v>0.42062745221342079</v>
      </c>
      <c r="Y44" s="120">
        <f>IFERROR(R44/T44-1,"n/a")</f>
        <v>64.617219917012449</v>
      </c>
      <c r="Z44" s="120">
        <f>IFERROR(R44/U44-1,"n/a")</f>
        <v>151.53195080781288</v>
      </c>
      <c r="AA44" s="121">
        <f>IFERROR(R44/V44-1,"n/a")</f>
        <v>1.1800341885054935</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6">F22</f>
        <v>77</v>
      </c>
      <c r="G46" s="74">
        <f t="shared" si="6"/>
        <v>73</v>
      </c>
      <c r="H46" s="74">
        <f t="shared" si="6"/>
        <v>13</v>
      </c>
      <c r="I46" s="74">
        <f t="shared" si="6"/>
        <v>0</v>
      </c>
      <c r="J46" s="74">
        <f t="shared" si="6"/>
        <v>14</v>
      </c>
      <c r="K46" s="74">
        <f t="shared" si="6"/>
        <v>21</v>
      </c>
      <c r="L46" s="64">
        <f>IFERROR(F46/G46-1,"n/a")</f>
        <v>5.4794520547945202E-2</v>
      </c>
      <c r="M46" s="64">
        <f>IFERROR(F46/H46-1,"n/a")</f>
        <v>4.9230769230769234</v>
      </c>
      <c r="N46" s="64" t="str">
        <f>IFERROR(F46/I46-1,"n/a")</f>
        <v>n/a</v>
      </c>
      <c r="O46" s="64">
        <f>IFERROR(F46/J46-1,"n/a")</f>
        <v>4.5</v>
      </c>
      <c r="P46" s="60">
        <f>IFERROR(F46/K46-1,"n/a")</f>
        <v>2.6666666666666665</v>
      </c>
      <c r="Q46" s="64"/>
      <c r="R46" s="74">
        <f>'Jan-24'!R46+'Feb-24'!F46</f>
        <v>1384</v>
      </c>
      <c r="S46" s="74">
        <f>'Jan-24'!S46+'Feb-24'!G46</f>
        <v>1017</v>
      </c>
      <c r="T46" s="74">
        <f>'Jan-24'!T46+'Feb-24'!H46</f>
        <v>312</v>
      </c>
      <c r="U46" s="74">
        <f>'Jan-24'!U46+'Feb-24'!I46</f>
        <v>0</v>
      </c>
      <c r="V46" s="74">
        <f>'Jan-24'!V46+'Feb-24'!J46</f>
        <v>771</v>
      </c>
      <c r="W46" s="64"/>
      <c r="X46" s="120">
        <f>IFERROR(R46/S46-1,"n/a")</f>
        <v>0.36086529006882984</v>
      </c>
      <c r="Y46" s="120">
        <f>IFERROR(R46/T46-1,"n/a")</f>
        <v>3.4358974358974361</v>
      </c>
      <c r="Z46" s="120" t="str">
        <f>IFERROR(R46/U46-1,"n/a")</f>
        <v>n/a</v>
      </c>
      <c r="AA46" s="121">
        <f>IFERROR(R46/V46-1,"n/a")</f>
        <v>0.79507133592736712</v>
      </c>
      <c r="AB46" s="148"/>
      <c r="AC46" s="89">
        <v>1129</v>
      </c>
      <c r="AD46" s="89">
        <v>336</v>
      </c>
      <c r="AE46" s="84">
        <v>43</v>
      </c>
      <c r="AF46" s="78">
        <v>781</v>
      </c>
      <c r="AH46" s="123"/>
    </row>
    <row r="47" spans="1:34" s="124" customFormat="1" ht="10.199999999999999">
      <c r="A47" s="123"/>
      <c r="B47" s="123"/>
      <c r="C47" s="33"/>
      <c r="D47" s="26" t="s">
        <v>11</v>
      </c>
      <c r="E47" s="32"/>
      <c r="F47" s="74">
        <f t="shared" si="6"/>
        <v>282857</v>
      </c>
      <c r="G47" s="74">
        <f t="shared" si="6"/>
        <v>247607</v>
      </c>
      <c r="H47" s="74">
        <f t="shared" si="6"/>
        <v>14032</v>
      </c>
      <c r="I47" s="74">
        <f t="shared" si="6"/>
        <v>0</v>
      </c>
      <c r="J47" s="74">
        <f t="shared" si="6"/>
        <v>47023</v>
      </c>
      <c r="K47" s="74">
        <f t="shared" si="6"/>
        <v>59703</v>
      </c>
      <c r="L47" s="64">
        <f>IFERROR(F47/G47-1,"n/a")</f>
        <v>0.14236269572346494</v>
      </c>
      <c r="M47" s="64">
        <f>IFERROR(F47/H47-1,"n/a")</f>
        <v>19.157996009122005</v>
      </c>
      <c r="N47" s="64" t="str">
        <f>IFERROR(F47/I47-1,"n/a")</f>
        <v>n/a</v>
      </c>
      <c r="O47" s="64">
        <f>IFERROR(F47/J47-1,"n/a")</f>
        <v>5.015290389809242</v>
      </c>
      <c r="P47" s="60">
        <f>IFERROR(F47/K47-1,"n/a")</f>
        <v>3.7377351221881652</v>
      </c>
      <c r="Q47" s="64"/>
      <c r="R47" s="74">
        <f>'Jan-24'!R47+'Feb-24'!F47</f>
        <v>4200630</v>
      </c>
      <c r="S47" s="74">
        <f>'Jan-24'!S47+'Feb-24'!G47</f>
        <v>2629200</v>
      </c>
      <c r="T47" s="74">
        <f>'Jan-24'!T47+'Feb-24'!H47</f>
        <v>500969</v>
      </c>
      <c r="U47" s="74">
        <f>'Jan-24'!U47+'Feb-24'!I47</f>
        <v>0</v>
      </c>
      <c r="V47" s="74">
        <f>'Jan-24'!V47+'Feb-24'!J47</f>
        <v>2413059</v>
      </c>
      <c r="W47" s="64"/>
      <c r="X47" s="120">
        <f>IFERROR(R47/S47-1,"n/a")</f>
        <v>0.59768370607028753</v>
      </c>
      <c r="Y47" s="120">
        <f>IFERROR(R47/T47-1,"n/a")</f>
        <v>7.3850098509089381</v>
      </c>
      <c r="Z47" s="120" t="str">
        <f>IFERROR(R47/U47-1,"n/a")</f>
        <v>n/a</v>
      </c>
      <c r="AA47" s="121">
        <f>IFERROR(R47/V47-1,"n/a")</f>
        <v>0.74079042410483953</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199999999999999">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0.8" thickBot="1">
      <c r="C51" s="35" t="s">
        <v>12</v>
      </c>
      <c r="D51" s="36"/>
      <c r="E51" s="37"/>
      <c r="F51" s="75">
        <f>F37+F40+F43+F46+F49</f>
        <v>313</v>
      </c>
      <c r="G51" s="75">
        <f>G37+G40+G43+G46+G49</f>
        <v>242</v>
      </c>
      <c r="H51" s="75">
        <f t="shared" ref="H51:K52" si="8">H37+H40+H43+H46+H49</f>
        <v>185</v>
      </c>
      <c r="I51" s="75">
        <f t="shared" si="8"/>
        <v>5</v>
      </c>
      <c r="J51" s="75">
        <f t="shared" si="8"/>
        <v>193</v>
      </c>
      <c r="K51" s="75">
        <f t="shared" si="8"/>
        <v>187</v>
      </c>
      <c r="L51" s="66">
        <f>IFERROR(F51/G51-1,"n/a")</f>
        <v>0.29338842975206614</v>
      </c>
      <c r="M51" s="66">
        <f>IFERROR(F51/H51-1,"n/a")</f>
        <v>0.69189189189189193</v>
      </c>
      <c r="N51" s="66">
        <f>IFERROR(F51/I51-1,"n/a")</f>
        <v>61.6</v>
      </c>
      <c r="O51" s="66">
        <f>IFERROR(F51/J51-1,"n/a")</f>
        <v>0.62176165803108807</v>
      </c>
      <c r="P51" s="62">
        <f>IFERROR(F51/K51-1,"n/a")</f>
        <v>0.6737967914438503</v>
      </c>
      <c r="Q51" s="66"/>
      <c r="R51" s="75">
        <f t="shared" ref="R51:V52" si="9">R37+R40+R43+R46+R49</f>
        <v>4183</v>
      </c>
      <c r="S51" s="75">
        <f t="shared" si="9"/>
        <v>3530</v>
      </c>
      <c r="T51" s="75">
        <f t="shared" si="9"/>
        <v>1408</v>
      </c>
      <c r="U51" s="75">
        <f t="shared" si="9"/>
        <v>100</v>
      </c>
      <c r="V51" s="75">
        <f t="shared" si="9"/>
        <v>3081</v>
      </c>
      <c r="W51" s="66"/>
      <c r="X51" s="66">
        <f>IFERROR(R51/S51-1,"n/a")</f>
        <v>0.18498583569405103</v>
      </c>
      <c r="Y51" s="66">
        <f>IFERROR(R51/T51-1,"n/a")</f>
        <v>1.9708806818181817</v>
      </c>
      <c r="Z51" s="66">
        <f t="shared" ref="Z51:Z52" si="10">IFERROR(R51/U51-1,"n/a")</f>
        <v>40.83</v>
      </c>
      <c r="AA51" s="62">
        <f>IFERROR(R51/V51-1,"n/a")</f>
        <v>0.35767607919506661</v>
      </c>
      <c r="AB51" s="66"/>
      <c r="AC51" s="46">
        <f t="shared" ref="AC51:AE52" si="11">AC37+AC40+AC43+AC46+AC49</f>
        <v>3856</v>
      </c>
      <c r="AD51" s="46">
        <f t="shared" si="11"/>
        <v>1673</v>
      </c>
      <c r="AE51" s="46">
        <f t="shared" si="11"/>
        <v>669</v>
      </c>
      <c r="AF51" s="80">
        <f>AF37+AF40+AF43+AF46+AF49</f>
        <v>3241</v>
      </c>
      <c r="AH51" s="123"/>
    </row>
    <row r="52" spans="3:34" s="124" customFormat="1" ht="11.4" thickTop="1" thickBot="1">
      <c r="C52" s="38" t="s">
        <v>13</v>
      </c>
      <c r="D52" s="39"/>
      <c r="E52" s="40"/>
      <c r="F52" s="76">
        <f>F38+F41+F44+F47+F50</f>
        <v>994232</v>
      </c>
      <c r="G52" s="76">
        <f>G38+G41+G44+G47+G50</f>
        <v>723641</v>
      </c>
      <c r="H52" s="76">
        <f t="shared" si="8"/>
        <v>240931</v>
      </c>
      <c r="I52" s="76">
        <f t="shared" si="8"/>
        <v>4669</v>
      </c>
      <c r="J52" s="76">
        <f t="shared" si="8"/>
        <v>494991</v>
      </c>
      <c r="K52" s="76">
        <f t="shared" si="8"/>
        <v>513063</v>
      </c>
      <c r="L52" s="67">
        <f>IFERROR(F52/G52-1,"n/a")</f>
        <v>0.37392989065019799</v>
      </c>
      <c r="M52" s="67">
        <f>IFERROR(F52/H52-1,"n/a")</f>
        <v>3.1266254653822045</v>
      </c>
      <c r="N52" s="67">
        <f>IFERROR(F52/I52-1,"n/a")</f>
        <v>211.9432426643821</v>
      </c>
      <c r="O52" s="67">
        <f>IFERROR(F52/J52-1,"n/a")</f>
        <v>1.0085860146952168</v>
      </c>
      <c r="P52" s="63">
        <f>IFERROR(F52/K52-1,"n/a")</f>
        <v>0.93783609420285607</v>
      </c>
      <c r="Q52" s="67"/>
      <c r="R52" s="76">
        <f t="shared" si="9"/>
        <v>12148578</v>
      </c>
      <c r="S52" s="76">
        <f t="shared" si="9"/>
        <v>8310099</v>
      </c>
      <c r="T52" s="76">
        <f t="shared" si="9"/>
        <v>1999170</v>
      </c>
      <c r="U52" s="76">
        <f t="shared" si="9"/>
        <v>43813</v>
      </c>
      <c r="V52" s="76">
        <f t="shared" si="9"/>
        <v>8388896</v>
      </c>
      <c r="W52" s="67"/>
      <c r="X52" s="67">
        <f>IFERROR(R52/S52-1,"n/a")</f>
        <v>0.46190532748165825</v>
      </c>
      <c r="Y52" s="118">
        <f>IFERROR(R52/T52-1,"n/a")</f>
        <v>5.0768108765137532</v>
      </c>
      <c r="Z52" s="118">
        <f t="shared" si="10"/>
        <v>276.28249606281241</v>
      </c>
      <c r="AA52" s="119">
        <f>IFERROR(R52/V52-1,"n/a")</f>
        <v>0.44817363333625782</v>
      </c>
      <c r="AB52" s="118"/>
      <c r="AC52" s="47">
        <f t="shared" si="11"/>
        <v>9237323</v>
      </c>
      <c r="AD52" s="47">
        <f t="shared" si="11"/>
        <v>2410085</v>
      </c>
      <c r="AE52" s="47">
        <f t="shared" si="11"/>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35D8-483B-435B-93D5-429104F5F3BB}">
  <dimension ref="A1:AH66"/>
  <sheetViews>
    <sheetView showGridLines="0" topLeftCell="A46" zoomScale="115" zoomScaleNormal="115" workbookViewId="0">
      <selection activeCell="F52" sqref="F52"/>
    </sheetView>
  </sheetViews>
  <sheetFormatPr defaultColWidth="0" defaultRowHeight="0" customHeight="1" zeroHeight="1"/>
  <cols>
    <col min="1" max="2" width="4.21875" customWidth="1"/>
    <col min="3" max="3" width="3.77734375" customWidth="1"/>
    <col min="4" max="4" width="8.77734375"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33</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January</v>
      </c>
      <c r="G9" s="156"/>
      <c r="H9" s="156"/>
      <c r="I9" s="156"/>
      <c r="J9" s="156"/>
      <c r="K9" s="156"/>
      <c r="L9" s="156"/>
      <c r="M9" s="156"/>
      <c r="N9" s="156"/>
      <c r="O9" s="156"/>
      <c r="P9" s="157"/>
      <c r="Q9" s="158" t="str">
        <f>F9</f>
        <v>January</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5">
        <v>1591</v>
      </c>
      <c r="AG13" s="123"/>
      <c r="AH13" s="123"/>
    </row>
    <row r="14" spans="1:34" s="124" customFormat="1" ht="10.8">
      <c r="A14" s="123"/>
      <c r="B14" s="128"/>
      <c r="C14" s="33"/>
      <c r="D14" s="26" t="s">
        <v>11</v>
      </c>
      <c r="E14" s="32"/>
      <c r="F14" s="71">
        <v>621308</v>
      </c>
      <c r="G14" s="71">
        <v>522949</v>
      </c>
      <c r="H14" s="71">
        <v>195612</v>
      </c>
      <c r="I14" s="71">
        <v>0</v>
      </c>
      <c r="J14" s="71">
        <v>466080</v>
      </c>
      <c r="K14" s="71">
        <v>525262</v>
      </c>
      <c r="L14" s="64">
        <f>IFERROR(F14/G14-1,"n/a")</f>
        <v>0.1880852626164311</v>
      </c>
      <c r="M14" s="64">
        <f>IFERROR(F14/H14-1,"n/a")</f>
        <v>2.1762264073778703</v>
      </c>
      <c r="N14" s="64" t="str">
        <f>IFERROR(F14/I14-1,"n/a")</f>
        <v>n/a</v>
      </c>
      <c r="O14" s="64">
        <f>IFERROR(F14/J14-1,"n/a")</f>
        <v>0.33305012015104696</v>
      </c>
      <c r="P14" s="60">
        <f>IFERROR(F14/K14-1,"n/a")</f>
        <v>0.18285350929631305</v>
      </c>
      <c r="Q14" s="68">
        <f>F14</f>
        <v>621308</v>
      </c>
      <c r="R14" s="68">
        <f>G14</f>
        <v>522949</v>
      </c>
      <c r="S14" s="68">
        <f t="shared" si="0"/>
        <v>195612</v>
      </c>
      <c r="T14" s="68">
        <f t="shared" si="0"/>
        <v>0</v>
      </c>
      <c r="U14" s="68">
        <f t="shared" si="0"/>
        <v>466080</v>
      </c>
      <c r="V14" s="68">
        <f t="shared" si="0"/>
        <v>525262</v>
      </c>
      <c r="W14" s="64">
        <f>IFERROR(Q14/R14-1,"n/a")</f>
        <v>0.1880852626164311</v>
      </c>
      <c r="X14" s="64">
        <f>IFERROR(Q14/S14-1,"n/a")</f>
        <v>2.1762264073778703</v>
      </c>
      <c r="Y14" s="64" t="str">
        <f>IFERROR(Q14/T14-1,"n/a")</f>
        <v>n/a</v>
      </c>
      <c r="Z14" s="64">
        <f>IFERROR(Q14/U14-1,"n/a")</f>
        <v>0.33305012015104696</v>
      </c>
      <c r="AA14" s="60">
        <f>IFERROR(Q14/V14-1,"n/a")</f>
        <v>0.18285350929631305</v>
      </c>
      <c r="AB14" s="68">
        <v>5232537</v>
      </c>
      <c r="AC14" s="68">
        <v>3592413</v>
      </c>
      <c r="AD14" s="68">
        <v>768312</v>
      </c>
      <c r="AE14" s="68">
        <v>1092884</v>
      </c>
      <c r="AF14" s="135">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12</v>
      </c>
      <c r="G16" s="71">
        <v>5</v>
      </c>
      <c r="H16" s="71">
        <v>3</v>
      </c>
      <c r="I16" s="71">
        <v>2</v>
      </c>
      <c r="J16" s="71">
        <v>5</v>
      </c>
      <c r="K16" s="71">
        <v>5</v>
      </c>
      <c r="L16" s="64">
        <f>IFERROR(F16/G16-1,"n/a")</f>
        <v>1.4</v>
      </c>
      <c r="M16" s="64">
        <f>IFERROR(F16/H16-1,"n/a")</f>
        <v>3</v>
      </c>
      <c r="N16" s="64">
        <f>IFERROR(F16/I16-1,"n/a")</f>
        <v>5</v>
      </c>
      <c r="O16" s="64">
        <f>IFERROR(F16/J16-1,"n/a")</f>
        <v>1.4</v>
      </c>
      <c r="P16" s="60">
        <f>IFERROR(F16/K16-1,"n/a")</f>
        <v>1.4</v>
      </c>
      <c r="Q16" s="68">
        <f>F16</f>
        <v>12</v>
      </c>
      <c r="R16" s="68">
        <f t="shared" ref="R16:V17" si="1">G16</f>
        <v>5</v>
      </c>
      <c r="S16" s="68">
        <f t="shared" si="1"/>
        <v>3</v>
      </c>
      <c r="T16" s="68">
        <f t="shared" si="1"/>
        <v>2</v>
      </c>
      <c r="U16" s="68">
        <f t="shared" si="1"/>
        <v>5</v>
      </c>
      <c r="V16" s="68">
        <f t="shared" si="1"/>
        <v>5</v>
      </c>
      <c r="W16" s="64">
        <f>IFERROR(Q16/R16-1,"n/a")</f>
        <v>1.4</v>
      </c>
      <c r="X16" s="64">
        <f>IFERROR(Q16/S16-1,"n/a")</f>
        <v>3</v>
      </c>
      <c r="Y16" s="64">
        <f>IFERROR(Q16/T16-1,"n/a")</f>
        <v>5</v>
      </c>
      <c r="Z16" s="64">
        <f>IFERROR(Q16/U16-1,"n/a")</f>
        <v>1.4</v>
      </c>
      <c r="AA16" s="60">
        <f>IFERROR(Q16/V16-1,"n/a")</f>
        <v>1.4</v>
      </c>
      <c r="AB16" s="68">
        <v>575</v>
      </c>
      <c r="AC16" s="68">
        <v>572</v>
      </c>
      <c r="AD16" s="68">
        <v>202</v>
      </c>
      <c r="AE16" s="68">
        <v>54</v>
      </c>
      <c r="AF16" s="135">
        <v>586</v>
      </c>
      <c r="AG16" s="123"/>
      <c r="AH16" s="123"/>
    </row>
    <row r="17" spans="1:34" s="124" customFormat="1" ht="10.8">
      <c r="A17" s="123"/>
      <c r="B17" s="128"/>
      <c r="C17" s="33"/>
      <c r="D17" s="26" t="s">
        <v>11</v>
      </c>
      <c r="E17" s="32"/>
      <c r="F17" s="71">
        <v>45136</v>
      </c>
      <c r="G17" s="71">
        <v>15799</v>
      </c>
      <c r="H17" s="71">
        <v>1702</v>
      </c>
      <c r="I17" s="71">
        <v>1288</v>
      </c>
      <c r="J17" s="71">
        <v>23141</v>
      </c>
      <c r="K17" s="71">
        <v>20627</v>
      </c>
      <c r="L17" s="64">
        <f>IFERROR(F17/G17-1,"n/a")</f>
        <v>1.8568896765618077</v>
      </c>
      <c r="M17" s="64">
        <f>IFERROR(F17/H17-1,"n/a")</f>
        <v>25.519388954171564</v>
      </c>
      <c r="N17" s="64">
        <f>IFERROR(F17/I17-1,"n/a")</f>
        <v>34.043478260869563</v>
      </c>
      <c r="O17" s="64">
        <f>IFERROR(F17/J17-1,"n/a")</f>
        <v>0.95047750745430193</v>
      </c>
      <c r="P17" s="60">
        <f>IFERROR(F17/K17-1,"n/a")</f>
        <v>1.1881999321277936</v>
      </c>
      <c r="Q17" s="68">
        <f>F17</f>
        <v>45136</v>
      </c>
      <c r="R17" s="68">
        <f t="shared" si="1"/>
        <v>15799</v>
      </c>
      <c r="S17" s="68">
        <f t="shared" si="1"/>
        <v>1702</v>
      </c>
      <c r="T17" s="68">
        <f t="shared" si="1"/>
        <v>1288</v>
      </c>
      <c r="U17" s="68">
        <f t="shared" si="1"/>
        <v>23141</v>
      </c>
      <c r="V17" s="68">
        <f t="shared" si="1"/>
        <v>20627</v>
      </c>
      <c r="W17" s="64">
        <f>IFERROR(Q17/R17-1,"n/a")</f>
        <v>1.8568896765618077</v>
      </c>
      <c r="X17" s="64">
        <f>IFERROR(Q17/S17-1,"n/a")</f>
        <v>25.519388954171564</v>
      </c>
      <c r="Y17" s="64">
        <f>IFERROR(Q17/T17-1,"n/a")</f>
        <v>34.043478260869563</v>
      </c>
      <c r="Z17" s="64">
        <f>IFERROR(Q17/U17-1,"n/a")</f>
        <v>0.95047750745430193</v>
      </c>
      <c r="AA17" s="60">
        <f>IFERROR(Q17/V17-1,"n/a")</f>
        <v>1.1881999321277936</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5">
        <v>290</v>
      </c>
      <c r="AG19" s="123"/>
      <c r="AH19" s="123"/>
    </row>
    <row r="20" spans="1:34" s="124" customFormat="1" ht="10.8">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95</v>
      </c>
      <c r="G22" s="71">
        <v>106</v>
      </c>
      <c r="H22" s="71">
        <v>16</v>
      </c>
      <c r="I22" s="71">
        <v>0</v>
      </c>
      <c r="J22" s="71">
        <v>19</v>
      </c>
      <c r="K22" s="71">
        <v>24</v>
      </c>
      <c r="L22" s="64">
        <f>IFERROR(F22/G22-1,"n/a")</f>
        <v>-0.10377358490566035</v>
      </c>
      <c r="M22" s="64">
        <f>IFERROR(F22/H22-1,"n/a")</f>
        <v>4.9375</v>
      </c>
      <c r="N22" s="64" t="str">
        <f>IFERROR(F22/I22-1,"n/a")</f>
        <v>n/a</v>
      </c>
      <c r="O22" s="64">
        <f>IFERROR(F22/J22-1,"n/a")</f>
        <v>4</v>
      </c>
      <c r="P22" s="60">
        <f>IFERROR(F22/K22-1,"n/a")</f>
        <v>2.9583333333333335</v>
      </c>
      <c r="Q22" s="68">
        <f>F22</f>
        <v>95</v>
      </c>
      <c r="R22" s="68">
        <f>G22</f>
        <v>106</v>
      </c>
      <c r="S22" s="68">
        <f t="shared" ref="S22:V23" si="3">H22</f>
        <v>16</v>
      </c>
      <c r="T22" s="68">
        <f t="shared" si="3"/>
        <v>0</v>
      </c>
      <c r="U22" s="68">
        <f t="shared" si="3"/>
        <v>19</v>
      </c>
      <c r="V22" s="68">
        <f t="shared" si="3"/>
        <v>24</v>
      </c>
      <c r="W22" s="64">
        <f>IFERROR(Q22/R22-1,"n/a")</f>
        <v>-0.10377358490566035</v>
      </c>
      <c r="X22" s="64">
        <f>IFERROR(Q22/S22-1,"n/a")</f>
        <v>4.9375</v>
      </c>
      <c r="Y22" s="64" t="str">
        <f>IFERROR(Q22/T22-1,"n/a")</f>
        <v>n/a</v>
      </c>
      <c r="Z22" s="64">
        <f>IFERROR(Q22/U22-1,"n/a")</f>
        <v>4</v>
      </c>
      <c r="AA22" s="60">
        <f>IFERROR(Q22/V22-1,"n/a")</f>
        <v>2.9583333333333335</v>
      </c>
      <c r="AB22" s="68">
        <v>1500</v>
      </c>
      <c r="AC22" s="68">
        <v>895</v>
      </c>
      <c r="AD22" s="68">
        <v>283</v>
      </c>
      <c r="AE22" s="68">
        <v>43</v>
      </c>
      <c r="AF22" s="135">
        <v>827</v>
      </c>
      <c r="AG22" s="123"/>
      <c r="AH22" s="123"/>
    </row>
    <row r="23" spans="1:34" s="124" customFormat="1" ht="10.8">
      <c r="A23" s="123"/>
      <c r="B23" s="128"/>
      <c r="C23" s="33"/>
      <c r="D23" s="26" t="s">
        <v>11</v>
      </c>
      <c r="E23" s="32"/>
      <c r="F23" s="71">
        <v>313581</v>
      </c>
      <c r="G23" s="71">
        <v>290797</v>
      </c>
      <c r="H23" s="71">
        <v>21828</v>
      </c>
      <c r="I23" s="71">
        <v>0</v>
      </c>
      <c r="J23" s="71">
        <v>64994</v>
      </c>
      <c r="K23" s="71">
        <v>74523</v>
      </c>
      <c r="L23" s="64">
        <f>IFERROR(F23/G23-1,"n/a")</f>
        <v>7.8350189307317519E-2</v>
      </c>
      <c r="M23" s="64">
        <f>IFERROR(F23/H23-1,"n/a")</f>
        <v>13.365997800989554</v>
      </c>
      <c r="N23" s="64" t="str">
        <f>IFERROR(F23/I23-1,"n/a")</f>
        <v>n/a</v>
      </c>
      <c r="O23" s="64">
        <f>IFERROR(F23/J23-1,"n/a")</f>
        <v>3.824768440163707</v>
      </c>
      <c r="P23" s="60">
        <f>IFERROR(F23/K23-1,"n/a")</f>
        <v>3.2078418743206791</v>
      </c>
      <c r="Q23" s="68">
        <f>F23</f>
        <v>313581</v>
      </c>
      <c r="R23" s="68">
        <f>G23</f>
        <v>290797</v>
      </c>
      <c r="S23" s="68">
        <f t="shared" si="3"/>
        <v>21828</v>
      </c>
      <c r="T23" s="68">
        <f t="shared" si="3"/>
        <v>0</v>
      </c>
      <c r="U23" s="68">
        <f t="shared" si="3"/>
        <v>64994</v>
      </c>
      <c r="V23" s="68">
        <f t="shared" si="3"/>
        <v>74523</v>
      </c>
      <c r="W23" s="64">
        <f>IFERROR(Q23/R23-1,"n/a")</f>
        <v>7.8350189307317519E-2</v>
      </c>
      <c r="X23" s="64">
        <f>IFERROR(Q23/S23-1,"n/a")</f>
        <v>13.365997800989554</v>
      </c>
      <c r="Y23" s="64" t="str">
        <f>IFERROR(Q23/T23-1,"n/a")</f>
        <v>n/a</v>
      </c>
      <c r="Z23" s="64">
        <f>IFERROR(Q23/U23-1,"n/a")</f>
        <v>3.824768440163707</v>
      </c>
      <c r="AA23" s="60">
        <f>IFERROR(Q23/V23-1,"n/a")</f>
        <v>3.2078418743206791</v>
      </c>
      <c r="AB23" s="68">
        <v>4459166</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5">F13+F16+F19+F22+F25</f>
        <v>306</v>
      </c>
      <c r="G27" s="75">
        <f t="shared" si="5"/>
        <v>303</v>
      </c>
      <c r="H27" s="75">
        <f t="shared" si="5"/>
        <v>186</v>
      </c>
      <c r="I27" s="75">
        <f t="shared" si="5"/>
        <v>2</v>
      </c>
      <c r="J27" s="75">
        <f t="shared" si="5"/>
        <v>212</v>
      </c>
      <c r="K27" s="75">
        <f t="shared" si="5"/>
        <v>218</v>
      </c>
      <c r="L27" s="66">
        <f>IFERROR(F27/G27-1,"n/a")</f>
        <v>9.9009900990099098E-3</v>
      </c>
      <c r="M27" s="66">
        <f>IFERROR(F27/H27-1,"n/a")</f>
        <v>0.64516129032258074</v>
      </c>
      <c r="N27" s="66">
        <f>IFERROR(F27/I27-1,"n/a")</f>
        <v>152</v>
      </c>
      <c r="O27" s="66">
        <f>IFERROR(F27/J27-1,"n/a")</f>
        <v>0.44339622641509435</v>
      </c>
      <c r="P27" s="62">
        <f>IFERROR(F27/K27-1,"n/a")</f>
        <v>0.40366972477064222</v>
      </c>
      <c r="Q27" s="75">
        <f t="shared" ref="Q27:V28" si="6">Q13+Q16+Q19+Q22+Q25</f>
        <v>306</v>
      </c>
      <c r="R27" s="75">
        <f t="shared" si="6"/>
        <v>303</v>
      </c>
      <c r="S27" s="75">
        <f t="shared" si="6"/>
        <v>186</v>
      </c>
      <c r="T27" s="75">
        <f t="shared" si="6"/>
        <v>2</v>
      </c>
      <c r="U27" s="75">
        <f t="shared" si="6"/>
        <v>212</v>
      </c>
      <c r="V27" s="75">
        <f t="shared" si="6"/>
        <v>218</v>
      </c>
      <c r="W27" s="66">
        <f>IFERROR(Q27/R27-1,"n/a")</f>
        <v>9.9009900990099098E-3</v>
      </c>
      <c r="X27" s="66">
        <f>IFERROR(Q27/S27-1,"n/a")</f>
        <v>0.64516129032258074</v>
      </c>
      <c r="Y27" s="66">
        <f>IFERROR(Q27/T27-1,"n/a")</f>
        <v>152</v>
      </c>
      <c r="Z27" s="66">
        <f>IFERROR(Q27/U27-1,"n/a")</f>
        <v>0.44339622641509435</v>
      </c>
      <c r="AA27" s="62">
        <f>IFERROR(Q27/V27-1,"n/a")</f>
        <v>0.40366972477064222</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2" thickTop="1" thickBot="1">
      <c r="A28" s="123"/>
      <c r="B28" s="128"/>
      <c r="C28" s="38" t="s">
        <v>13</v>
      </c>
      <c r="D28" s="39"/>
      <c r="E28" s="40"/>
      <c r="F28" s="76">
        <f t="shared" si="5"/>
        <v>982865</v>
      </c>
      <c r="G28" s="76">
        <f t="shared" si="5"/>
        <v>833405</v>
      </c>
      <c r="H28" s="76">
        <f t="shared" si="5"/>
        <v>219956</v>
      </c>
      <c r="I28" s="76">
        <f t="shared" si="5"/>
        <v>1288</v>
      </c>
      <c r="J28" s="76">
        <f t="shared" si="5"/>
        <v>555038</v>
      </c>
      <c r="K28" s="76">
        <f t="shared" si="5"/>
        <v>620852</v>
      </c>
      <c r="L28" s="67">
        <f>IFERROR(F28/G28-1,"n/a")</f>
        <v>0.17933657705437334</v>
      </c>
      <c r="M28" s="67">
        <f>IFERROR(F28/H28-1,"n/a")</f>
        <v>3.4684618741930207</v>
      </c>
      <c r="N28" s="67">
        <f>IFERROR(F28/I28-1,"n/a")</f>
        <v>762.09394409937886</v>
      </c>
      <c r="O28" s="67">
        <f>IFERROR(F28/J28-1,"n/a")</f>
        <v>0.77080668350635451</v>
      </c>
      <c r="P28" s="63">
        <f>IFERROR(F28/K28-1,"n/a")</f>
        <v>0.58309065606617994</v>
      </c>
      <c r="Q28" s="76">
        <f t="shared" si="6"/>
        <v>982865</v>
      </c>
      <c r="R28" s="76">
        <f t="shared" si="6"/>
        <v>833405</v>
      </c>
      <c r="S28" s="76">
        <f t="shared" si="6"/>
        <v>219956</v>
      </c>
      <c r="T28" s="76">
        <f t="shared" si="6"/>
        <v>1288</v>
      </c>
      <c r="U28" s="76">
        <f t="shared" si="6"/>
        <v>555038</v>
      </c>
      <c r="V28" s="76">
        <f t="shared" si="6"/>
        <v>620852</v>
      </c>
      <c r="W28" s="67">
        <f>IFERROR(Q28/R28-1,"n/a")</f>
        <v>0.17933657705437334</v>
      </c>
      <c r="X28" s="67">
        <f>IFERROR(Q28/S28-1,"n/a")</f>
        <v>3.4684618741930207</v>
      </c>
      <c r="Y28" s="67">
        <f>IFERROR(Q28/T28-1,"n/a")</f>
        <v>762.09394409937886</v>
      </c>
      <c r="Z28" s="67">
        <f>IFERROR(Q28/U28-1,"n/a")</f>
        <v>0.77080668350635451</v>
      </c>
      <c r="AA28" s="63">
        <f>IFERROR(Q28/V28-1,"n/a")</f>
        <v>0.58309065606617994</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January</v>
      </c>
      <c r="G33" s="159"/>
      <c r="H33" s="159"/>
      <c r="I33" s="159"/>
      <c r="J33" s="159"/>
      <c r="K33" s="159"/>
      <c r="L33" s="159"/>
      <c r="M33" s="159"/>
      <c r="N33" s="159"/>
      <c r="O33" s="159"/>
      <c r="P33" s="160"/>
      <c r="Q33" s="162" t="str">
        <f>"April to "&amp;D4&amp;" (YTD)"</f>
        <v>April to January (YTD)</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v>197</v>
      </c>
      <c r="G37" s="74">
        <f t="shared" ref="G37:K38" si="8">G13</f>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20">
        <f>IFERROR(R37/S37-1,"n/a")</f>
        <v>0.13374125874125875</v>
      </c>
      <c r="Y37" s="120">
        <f>IFERROR(R37/T37-1,"n/a")</f>
        <v>0.9101620029455082</v>
      </c>
      <c r="Z37" s="120">
        <f>IFERROR(R37/U37-1,"n/a")</f>
        <v>29.88095238095238</v>
      </c>
      <c r="AA37" s="121">
        <f>IFERROR(R37/V37-1,"n/a")</f>
        <v>3.3466135458167345E-2</v>
      </c>
      <c r="AB37" s="148"/>
      <c r="AC37" s="89">
        <v>1486</v>
      </c>
      <c r="AD37" s="89">
        <v>1052</v>
      </c>
      <c r="AE37" s="70">
        <v>551</v>
      </c>
      <c r="AF37" s="78">
        <v>1584</v>
      </c>
      <c r="AH37" s="123"/>
    </row>
    <row r="38" spans="1:34" s="124" customFormat="1" ht="10.199999999999999">
      <c r="A38" s="123"/>
      <c r="B38" s="123"/>
      <c r="C38" s="33"/>
      <c r="D38" s="26" t="s">
        <v>11</v>
      </c>
      <c r="E38" s="32"/>
      <c r="F38" s="74">
        <v>621308</v>
      </c>
      <c r="G38" s="74">
        <f t="shared" si="8"/>
        <v>522949</v>
      </c>
      <c r="H38" s="74">
        <f t="shared" si="8"/>
        <v>195612</v>
      </c>
      <c r="I38" s="74">
        <f t="shared" si="8"/>
        <v>0</v>
      </c>
      <c r="J38" s="74">
        <f t="shared" si="8"/>
        <v>466080</v>
      </c>
      <c r="K38" s="74">
        <f t="shared" si="8"/>
        <v>525262</v>
      </c>
      <c r="L38" s="64">
        <f>IFERROR(F38/G38-1,"n/a")</f>
        <v>0.1880852626164311</v>
      </c>
      <c r="M38" s="64">
        <f>IFERROR(F38/H38-1,"n/a")</f>
        <v>2.1762264073778703</v>
      </c>
      <c r="N38" s="64" t="str">
        <f>IFERROR(F38/I38-1,"n/a")</f>
        <v>n/a</v>
      </c>
      <c r="O38" s="64">
        <f>IFERROR(F38/J38-1,"n/a")</f>
        <v>0.33305012015104696</v>
      </c>
      <c r="P38" s="60">
        <f>IFERROR(F38/K38-1,"n/a")</f>
        <v>0.18285350929631305</v>
      </c>
      <c r="Q38" s="64"/>
      <c r="R38" s="74">
        <f>'Dec-23'!O38+'Jan-24'!F38</f>
        <v>4315661</v>
      </c>
      <c r="S38" s="74">
        <f>'Dec-23'!P38+'Jan-24'!G38</f>
        <v>3355704</v>
      </c>
      <c r="T38" s="74">
        <f>'Dec-23'!Q38+'Jan-24'!H38</f>
        <v>958813</v>
      </c>
      <c r="U38" s="74">
        <f>'Dec-23'!R38+'Jan-24'!I38</f>
        <v>0</v>
      </c>
      <c r="V38" s="74">
        <f>'Dec-23'!S38+'Jan-24'!J38</f>
        <v>3586052</v>
      </c>
      <c r="W38" s="64"/>
      <c r="X38" s="120">
        <f>IFERROR(R38/S38-1,"n/a")</f>
        <v>0.28606724550198703</v>
      </c>
      <c r="Y38" s="120">
        <f>IFERROR(R38/T38-1,"n/a")</f>
        <v>3.5010455636291953</v>
      </c>
      <c r="Z38" s="120" t="str">
        <f>IFERROR(R38/U38-1,"n/a")</f>
        <v>n/a</v>
      </c>
      <c r="AA38" s="121">
        <f>IFERROR(R38/V38-1,"n/a")</f>
        <v>0.20345745125837555</v>
      </c>
      <c r="AB38" s="148"/>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0.199999999999999">
      <c r="A40" s="123"/>
      <c r="B40" s="123"/>
      <c r="C40" s="33"/>
      <c r="D40" s="26" t="s">
        <v>5</v>
      </c>
      <c r="E40" s="32"/>
      <c r="F40" s="74">
        <v>12</v>
      </c>
      <c r="G40" s="74">
        <f t="shared" ref="G40:K41" si="9">G16</f>
        <v>5</v>
      </c>
      <c r="H40" s="74">
        <f t="shared" si="9"/>
        <v>3</v>
      </c>
      <c r="I40" s="74">
        <f t="shared" si="9"/>
        <v>2</v>
      </c>
      <c r="J40" s="74">
        <f t="shared" si="9"/>
        <v>5</v>
      </c>
      <c r="K40" s="74">
        <f t="shared" si="9"/>
        <v>5</v>
      </c>
      <c r="L40" s="64">
        <f>IFERROR(F40/G40-1,"n/a")</f>
        <v>1.4</v>
      </c>
      <c r="M40" s="64">
        <f>IFERROR(F40/H40-1,"n/a")</f>
        <v>3</v>
      </c>
      <c r="N40" s="64">
        <f>IFERROR(F40/I40-1,"n/a")</f>
        <v>5</v>
      </c>
      <c r="O40" s="64">
        <f>IFERROR(F40/J40-1,"n/a")</f>
        <v>1.4</v>
      </c>
      <c r="P40" s="60">
        <f>IFERROR(F40/K40-1,"n/a")</f>
        <v>1.4</v>
      </c>
      <c r="Q40" s="64"/>
      <c r="R40" s="74">
        <f>'Dec-23'!O40+'Jan-24'!F40</f>
        <v>558</v>
      </c>
      <c r="S40" s="74">
        <f>'Dec-23'!P40+'Jan-24'!G40</f>
        <v>541</v>
      </c>
      <c r="T40" s="74">
        <f>'Dec-23'!Q40+'Jan-24'!H40</f>
        <v>195</v>
      </c>
      <c r="U40" s="74">
        <f>'Dec-23'!R40+'Jan-24'!I40</f>
        <v>46</v>
      </c>
      <c r="V40" s="74">
        <f>'Dec-23'!S40+'Jan-24'!J40</f>
        <v>575</v>
      </c>
      <c r="W40" s="64"/>
      <c r="X40" s="120">
        <f>IFERROR(R40/S40-1,"n/a")</f>
        <v>3.1423290203327126E-2</v>
      </c>
      <c r="Y40" s="120">
        <f>IFERROR(R40/T40-1,"n/a")</f>
        <v>1.8615384615384616</v>
      </c>
      <c r="Z40" s="120">
        <f>IFERROR(R40/U40-1,"n/a")</f>
        <v>11.130434782608695</v>
      </c>
      <c r="AA40" s="121">
        <f>IFERROR(R40/V40-1,"n/a")</f>
        <v>-2.9565217391304355E-2</v>
      </c>
      <c r="AB40" s="148"/>
      <c r="AC40" s="89">
        <v>563</v>
      </c>
      <c r="AD40" s="89">
        <v>226</v>
      </c>
      <c r="AE40" s="70">
        <v>66</v>
      </c>
      <c r="AF40" s="78">
        <v>573</v>
      </c>
      <c r="AH40" s="123"/>
    </row>
    <row r="41" spans="1:34" s="124" customFormat="1" ht="10.199999999999999">
      <c r="A41" s="123"/>
      <c r="B41" s="123"/>
      <c r="C41" s="33"/>
      <c r="D41" s="26" t="s">
        <v>11</v>
      </c>
      <c r="E41" s="32"/>
      <c r="F41" s="74">
        <v>45136</v>
      </c>
      <c r="G41" s="74">
        <f t="shared" si="9"/>
        <v>15799</v>
      </c>
      <c r="H41" s="74">
        <f t="shared" si="9"/>
        <v>1702</v>
      </c>
      <c r="I41" s="74">
        <f t="shared" si="9"/>
        <v>1288</v>
      </c>
      <c r="J41" s="74">
        <f t="shared" si="9"/>
        <v>23141</v>
      </c>
      <c r="K41" s="74">
        <f t="shared" si="9"/>
        <v>20627</v>
      </c>
      <c r="L41" s="64">
        <f>IFERROR(F41/G41-1,"n/a")</f>
        <v>1.8568896765618077</v>
      </c>
      <c r="M41" s="64">
        <f>IFERROR(F41/H41-1,"n/a")</f>
        <v>25.519388954171564</v>
      </c>
      <c r="N41" s="64">
        <f>IFERROR(F41/I41-1,"n/a")</f>
        <v>34.043478260869563</v>
      </c>
      <c r="O41" s="64">
        <f>IFERROR(F41/J41-1,"n/a")</f>
        <v>0.95047750745430193</v>
      </c>
      <c r="P41" s="60">
        <f>IFERROR(F41/K41-1,"n/a")</f>
        <v>1.1881999321277936</v>
      </c>
      <c r="Q41" s="64"/>
      <c r="R41" s="74">
        <f>'Dec-23'!O41+'Jan-24'!F41</f>
        <v>1622766</v>
      </c>
      <c r="S41" s="74">
        <f>'Dec-23'!P41+'Jan-24'!G41</f>
        <v>945254</v>
      </c>
      <c r="T41" s="74">
        <f>'Dec-23'!Q41+'Jan-24'!H41</f>
        <v>294134</v>
      </c>
      <c r="U41" s="74">
        <f>'Dec-23'!R41+'Jan-24'!I41</f>
        <v>30850</v>
      </c>
      <c r="V41" s="74">
        <f>'Dec-23'!S41+'Jan-24'!J41</f>
        <v>1341300</v>
      </c>
      <c r="W41" s="64"/>
      <c r="X41" s="120">
        <f>IFERROR(R41/S41-1,"n/a")</f>
        <v>0.71675126473942452</v>
      </c>
      <c r="Y41" s="120">
        <f>IFERROR(R41/T41-1,"n/a")</f>
        <v>4.5170976493706947</v>
      </c>
      <c r="Z41" s="120">
        <f>IFERROR(R41/U41-1,"n/a")</f>
        <v>51.601815235008104</v>
      </c>
      <c r="AA41" s="121">
        <f>IFERROR(R41/V41-1,"n/a")</f>
        <v>0.20984567210914795</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0.199999999999999">
      <c r="A43" s="123"/>
      <c r="B43" s="123"/>
      <c r="C43" s="33"/>
      <c r="D43" s="26" t="s">
        <v>5</v>
      </c>
      <c r="E43" s="32"/>
      <c r="F43" s="74">
        <v>2</v>
      </c>
      <c r="G43" s="74">
        <f t="shared" ref="G43:K44" si="10">G19</f>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20">
        <f>IFERROR(R43/S43-1,"n/a")</f>
        <v>5.6923076923076854E-2</v>
      </c>
      <c r="Y43" s="120">
        <f>IFERROR(R43/T43-1,"n/a")</f>
        <v>12.74</v>
      </c>
      <c r="Z43" s="120">
        <f>IFERROR(R43/U43-1,"n/a")</f>
        <v>97.142857142857139</v>
      </c>
      <c r="AA43" s="121">
        <f>IFERROR(R43/V43-1,"n/a")</f>
        <v>1.4105263157894736</v>
      </c>
      <c r="AB43" s="148"/>
      <c r="AC43" s="89">
        <v>669</v>
      </c>
      <c r="AD43" s="89">
        <v>59</v>
      </c>
      <c r="AE43" s="70">
        <v>9</v>
      </c>
      <c r="AF43" s="78">
        <v>287</v>
      </c>
      <c r="AH43" s="123"/>
    </row>
    <row r="44" spans="1:34" s="124" customFormat="1" ht="10.199999999999999">
      <c r="A44" s="123"/>
      <c r="B44" s="123"/>
      <c r="C44" s="33"/>
      <c r="D44" s="26" t="s">
        <v>11</v>
      </c>
      <c r="E44" s="32"/>
      <c r="F44" s="74">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20">
        <f>IFERROR(R44/S44-1,"n/a")</f>
        <v>0.41794724576986719</v>
      </c>
      <c r="Y44" s="120">
        <f>IFERROR(R44/T44-1,"n/a")</f>
        <v>67.619994551893214</v>
      </c>
      <c r="Z44" s="120">
        <f>IFERROR(R44/U44-1,"n/a")</f>
        <v>150.85917530745118</v>
      </c>
      <c r="AA44" s="121">
        <f>IFERROR(R44/V44-1,"n/a")</f>
        <v>1.170579507090677</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v>95</v>
      </c>
      <c r="G46" s="74">
        <f t="shared" ref="G46:K47" si="11">G22</f>
        <v>106</v>
      </c>
      <c r="H46" s="74">
        <f t="shared" si="11"/>
        <v>16</v>
      </c>
      <c r="I46" s="74">
        <f t="shared" si="11"/>
        <v>0</v>
      </c>
      <c r="J46" s="74">
        <f t="shared" si="11"/>
        <v>19</v>
      </c>
      <c r="K46" s="74">
        <f t="shared" si="11"/>
        <v>24</v>
      </c>
      <c r="L46" s="64">
        <f>IFERROR(F46/G46-1,"n/a")</f>
        <v>-0.10377358490566035</v>
      </c>
      <c r="M46" s="64">
        <f>IFERROR(F46/H46-1,"n/a")</f>
        <v>4.9375</v>
      </c>
      <c r="N46" s="64" t="str">
        <f>IFERROR(F46/I46-1,"n/a")</f>
        <v>n/a</v>
      </c>
      <c r="O46" s="64">
        <f>IFERROR(F46/J46-1,"n/a")</f>
        <v>4</v>
      </c>
      <c r="P46" s="60">
        <f>IFERROR(F46/K46-1,"n/a")</f>
        <v>2.9583333333333335</v>
      </c>
      <c r="Q46" s="64"/>
      <c r="R46" s="74">
        <f>'Dec-23'!O46+'Jan-24'!F46</f>
        <v>1307</v>
      </c>
      <c r="S46" s="74">
        <f>'Dec-23'!P46+'Jan-24'!G46</f>
        <v>944</v>
      </c>
      <c r="T46" s="74">
        <f>'Dec-23'!Q46+'Jan-24'!H46</f>
        <v>299</v>
      </c>
      <c r="U46" s="74">
        <f>'Dec-23'!R46+'Jan-24'!I46</f>
        <v>0</v>
      </c>
      <c r="V46" s="74">
        <f>'Dec-23'!S46+'Jan-24'!J46</f>
        <v>757</v>
      </c>
      <c r="W46" s="64"/>
      <c r="X46" s="120">
        <f>IFERROR(R46/S46-1,"n/a")</f>
        <v>0.38453389830508478</v>
      </c>
      <c r="Y46" s="120">
        <f>IFERROR(R46/T46-1,"n/a")</f>
        <v>3.3712374581939804</v>
      </c>
      <c r="Z46" s="120" t="str">
        <f>IFERROR(R46/U46-1,"n/a")</f>
        <v>n/a</v>
      </c>
      <c r="AA46" s="121">
        <f>IFERROR(R46/V46-1,"n/a")</f>
        <v>0.72655217965653907</v>
      </c>
      <c r="AB46" s="148"/>
      <c r="AC46" s="89">
        <v>1129</v>
      </c>
      <c r="AD46" s="89">
        <v>336</v>
      </c>
      <c r="AE46" s="84">
        <v>43</v>
      </c>
      <c r="AF46" s="78">
        <v>781</v>
      </c>
      <c r="AH46" s="123"/>
    </row>
    <row r="47" spans="1:34" s="124" customFormat="1" ht="10.199999999999999">
      <c r="A47" s="123"/>
      <c r="B47" s="123"/>
      <c r="C47" s="33"/>
      <c r="D47" s="26" t="s">
        <v>11</v>
      </c>
      <c r="E47" s="32"/>
      <c r="F47" s="74">
        <v>313581</v>
      </c>
      <c r="G47" s="74">
        <f t="shared" si="11"/>
        <v>290797</v>
      </c>
      <c r="H47" s="74">
        <f t="shared" si="11"/>
        <v>21828</v>
      </c>
      <c r="I47" s="74">
        <f t="shared" si="11"/>
        <v>0</v>
      </c>
      <c r="J47" s="74">
        <f t="shared" si="11"/>
        <v>64994</v>
      </c>
      <c r="K47" s="74">
        <f t="shared" si="11"/>
        <v>74523</v>
      </c>
      <c r="L47" s="64">
        <f>IFERROR(F47/G47-1,"n/a")</f>
        <v>7.8350189307317519E-2</v>
      </c>
      <c r="M47" s="64">
        <f>IFERROR(F47/H47-1,"n/a")</f>
        <v>13.365997800989554</v>
      </c>
      <c r="N47" s="64" t="str">
        <f>IFERROR(F47/I47-1,"n/a")</f>
        <v>n/a</v>
      </c>
      <c r="O47" s="64">
        <f>IFERROR(F47/J47-1,"n/a")</f>
        <v>3.824768440163707</v>
      </c>
      <c r="P47" s="60">
        <f>IFERROR(F47/K47-1,"n/a")</f>
        <v>3.2078418743206791</v>
      </c>
      <c r="Q47" s="64"/>
      <c r="R47" s="74">
        <f>'Dec-23'!O47+'Jan-24'!F47</f>
        <v>3917773</v>
      </c>
      <c r="S47" s="74">
        <f>'Dec-23'!P47+'Jan-24'!G47</f>
        <v>2381593</v>
      </c>
      <c r="T47" s="74">
        <f>'Dec-23'!Q47+'Jan-24'!H47</f>
        <v>486937</v>
      </c>
      <c r="U47" s="74">
        <f>'Dec-23'!R47+'Jan-24'!I47</f>
        <v>0</v>
      </c>
      <c r="V47" s="74">
        <f>'Dec-23'!S47+'Jan-24'!J47</f>
        <v>2366036</v>
      </c>
      <c r="W47" s="64"/>
      <c r="X47" s="120">
        <f>IFERROR(R47/S47-1,"n/a")</f>
        <v>0.64502205036712823</v>
      </c>
      <c r="Y47" s="120">
        <f>IFERROR(R47/T47-1,"n/a")</f>
        <v>7.0457492447688299</v>
      </c>
      <c r="Z47" s="120" t="str">
        <f>IFERROR(R47/U47-1,"n/a")</f>
        <v>n/a</v>
      </c>
      <c r="AA47" s="121">
        <f>IFERROR(R47/V47-1,"n/a")</f>
        <v>0.65583828817482059</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199999999999999">
      <c r="C50" s="33"/>
      <c r="D50" s="26" t="s">
        <v>11</v>
      </c>
      <c r="E50" s="32"/>
      <c r="F50" s="74">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0.8" thickBot="1">
      <c r="C51" s="35" t="s">
        <v>12</v>
      </c>
      <c r="D51" s="36"/>
      <c r="E51" s="37"/>
      <c r="F51" s="75">
        <f>F37+F40+F43+F46+F49</f>
        <v>306</v>
      </c>
      <c r="G51" s="75">
        <f>G37+G40+G43+G46+G49</f>
        <v>303</v>
      </c>
      <c r="H51" s="75">
        <f t="shared" ref="H51:K52" si="13">H37+H40+H43+H46+H49</f>
        <v>186</v>
      </c>
      <c r="I51" s="75">
        <f t="shared" si="13"/>
        <v>2</v>
      </c>
      <c r="J51" s="75">
        <f t="shared" si="13"/>
        <v>212</v>
      </c>
      <c r="K51" s="75">
        <f t="shared" si="13"/>
        <v>218</v>
      </c>
      <c r="L51" s="66">
        <f>IFERROR(F51/G51-1,"n/a")</f>
        <v>9.9009900990099098E-3</v>
      </c>
      <c r="M51" s="66">
        <f>IFERROR(F51/H51-1,"n/a")</f>
        <v>0.64516129032258074</v>
      </c>
      <c r="N51" s="66">
        <f>IFERROR(F51/I51-1,"n/a")</f>
        <v>152</v>
      </c>
      <c r="O51" s="66">
        <f>IFERROR(F51/J51-1,"n/a")</f>
        <v>0.44339622641509435</v>
      </c>
      <c r="P51" s="62">
        <f>IFERROR(F51/K51-1,"n/a")</f>
        <v>0.40366972477064222</v>
      </c>
      <c r="Q51" s="66"/>
      <c r="R51" s="75">
        <f>R37+R40+R43+R46+R49</f>
        <v>3870</v>
      </c>
      <c r="S51" s="75">
        <f t="shared" ref="R51:V52" si="14">S37+S40+S43+S46+S49</f>
        <v>3288</v>
      </c>
      <c r="T51" s="75">
        <f t="shared" si="14"/>
        <v>1223</v>
      </c>
      <c r="U51" s="75">
        <f t="shared" si="14"/>
        <v>95</v>
      </c>
      <c r="V51" s="75">
        <f t="shared" si="14"/>
        <v>2888</v>
      </c>
      <c r="W51" s="66"/>
      <c r="X51" s="66">
        <f>IFERROR(R51/S51-1,"n/a")</f>
        <v>0.17700729927007308</v>
      </c>
      <c r="Y51" s="66">
        <f>IFERROR(R51/T51-1,"n/a")</f>
        <v>2.1643499591169255</v>
      </c>
      <c r="Z51" s="66">
        <f t="shared" ref="Z51:Z52" si="15">IFERROR(R51/U51-1,"n/a")</f>
        <v>39.736842105263158</v>
      </c>
      <c r="AA51" s="62">
        <f>IFERROR(R51/V51-1,"n/a")</f>
        <v>0.34002770083102485</v>
      </c>
      <c r="AB51" s="66"/>
      <c r="AC51" s="46">
        <f t="shared" ref="AC51:AE52" si="16">AC37+AC40+AC43+AC46+AC49</f>
        <v>3856</v>
      </c>
      <c r="AD51" s="46">
        <f t="shared" si="16"/>
        <v>1673</v>
      </c>
      <c r="AE51" s="46">
        <f t="shared" si="16"/>
        <v>669</v>
      </c>
      <c r="AF51" s="80">
        <f>AF37+AF40+AF43+AF46+AF49</f>
        <v>3241</v>
      </c>
      <c r="AH51" s="123"/>
    </row>
    <row r="52" spans="3:34" s="124" customFormat="1" ht="11.4" thickTop="1" thickBot="1">
      <c r="C52" s="38" t="s">
        <v>13</v>
      </c>
      <c r="D52" s="39"/>
      <c r="E52" s="40"/>
      <c r="F52" s="76">
        <f>F38+F41+F44+F47+F50</f>
        <v>982865</v>
      </c>
      <c r="G52" s="76">
        <f>G38+G41+G44+G47+G50</f>
        <v>833405</v>
      </c>
      <c r="H52" s="76">
        <f t="shared" si="13"/>
        <v>219956</v>
      </c>
      <c r="I52" s="76">
        <f t="shared" si="13"/>
        <v>1288</v>
      </c>
      <c r="J52" s="76">
        <f t="shared" si="13"/>
        <v>555038</v>
      </c>
      <c r="K52" s="76">
        <f t="shared" si="13"/>
        <v>620852</v>
      </c>
      <c r="L52" s="67">
        <f>IFERROR(F52/G52-1,"n/a")</f>
        <v>0.17933657705437334</v>
      </c>
      <c r="M52" s="67">
        <f>IFERROR(F52/H52-1,"n/a")</f>
        <v>3.4684618741930207</v>
      </c>
      <c r="N52" s="67">
        <f>IFERROR(F52/I52-1,"n/a")</f>
        <v>762.09394409937886</v>
      </c>
      <c r="O52" s="67">
        <f>IFERROR(F52/J52-1,"n/a")</f>
        <v>0.77080668350635451</v>
      </c>
      <c r="P52" s="63">
        <f>IFERROR(F52/K52-1,"n/a")</f>
        <v>0.58309065606617994</v>
      </c>
      <c r="Q52" s="67"/>
      <c r="R52" s="76">
        <f t="shared" si="14"/>
        <v>11154346</v>
      </c>
      <c r="S52" s="76">
        <f t="shared" si="14"/>
        <v>7586458</v>
      </c>
      <c r="T52" s="76">
        <f t="shared" si="14"/>
        <v>1758239</v>
      </c>
      <c r="U52" s="76">
        <f t="shared" si="14"/>
        <v>39144</v>
      </c>
      <c r="V52" s="76">
        <f t="shared" si="14"/>
        <v>7893905</v>
      </c>
      <c r="W52" s="67"/>
      <c r="X52" s="67">
        <f>IFERROR(R52/S52-1,"n/a")</f>
        <v>0.47029694226212015</v>
      </c>
      <c r="Y52" s="118">
        <f>IFERROR(R52/T52-1,"n/a")</f>
        <v>5.344044239719401</v>
      </c>
      <c r="Z52" s="118">
        <f t="shared" si="15"/>
        <v>283.95672389127327</v>
      </c>
      <c r="AA52" s="119">
        <f>IFERROR(R52/V52-1,"n/a")</f>
        <v>0.41303271321354895</v>
      </c>
      <c r="AB52" s="118"/>
      <c r="AC52" s="47">
        <f t="shared" si="16"/>
        <v>9237323</v>
      </c>
      <c r="AD52" s="47">
        <f t="shared" si="16"/>
        <v>2410085</v>
      </c>
      <c r="AE52" s="47">
        <f t="shared" si="16"/>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0E97-CD77-46D6-867E-9BA1FB30EB35}">
  <dimension ref="A1:AC66"/>
  <sheetViews>
    <sheetView showGridLines="0" topLeftCell="A17" zoomScaleNormal="100" workbookViewId="0">
      <selection activeCell="O37" sqref="O37"/>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6.2">
      <c r="A4" s="9"/>
      <c r="B4" s="11" t="s">
        <v>7</v>
      </c>
      <c r="C4" s="26"/>
      <c r="D4" s="93" t="s">
        <v>31</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6" t="str">
        <f>D4</f>
        <v>December</v>
      </c>
      <c r="G9" s="159"/>
      <c r="H9" s="159"/>
      <c r="I9" s="159"/>
      <c r="J9" s="159"/>
      <c r="K9" s="159"/>
      <c r="L9" s="159"/>
      <c r="M9" s="159"/>
      <c r="N9" s="160"/>
      <c r="O9" s="158" t="str">
        <f>"January to "&amp; D4</f>
        <v>January to December</v>
      </c>
      <c r="P9" s="159"/>
      <c r="Q9" s="159"/>
      <c r="R9" s="159"/>
      <c r="S9" s="159"/>
      <c r="T9" s="159"/>
      <c r="U9" s="159"/>
      <c r="V9" s="159"/>
      <c r="W9" s="160"/>
      <c r="X9" s="158" t="s">
        <v>57</v>
      </c>
      <c r="Y9" s="159"/>
      <c r="Z9" s="159"/>
      <c r="AA9" s="161"/>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5">
        <v>1591</v>
      </c>
      <c r="AB13" s="123"/>
      <c r="AC13" s="123"/>
    </row>
    <row r="14" spans="1:29" s="124" customFormat="1" ht="10.8">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5">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0.8">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5">
        <v>586</v>
      </c>
      <c r="AB16" s="123"/>
      <c r="AC16" s="123"/>
    </row>
    <row r="17" spans="1:29" s="124" customFormat="1" ht="10.8">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5">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0.8">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5">
        <v>290</v>
      </c>
      <c r="AB19" s="123"/>
      <c r="AC19" s="123"/>
    </row>
    <row r="20" spans="1:29" s="124" customFormat="1" ht="10.8">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5">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0.8">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5">
        <v>827</v>
      </c>
      <c r="AB22" s="123"/>
      <c r="AC22" s="123"/>
    </row>
    <row r="23" spans="1:29" s="124" customFormat="1" ht="10.8">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5">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5">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7">
        <v>20248</v>
      </c>
      <c r="AB26" s="123"/>
      <c r="AC26" s="123"/>
    </row>
    <row r="27" spans="1:29" s="124" customFormat="1" ht="11.4"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9" t="str">
        <f>F9</f>
        <v>December</v>
      </c>
      <c r="G33" s="159"/>
      <c r="H33" s="159"/>
      <c r="I33" s="159"/>
      <c r="J33" s="159"/>
      <c r="K33" s="159"/>
      <c r="L33" s="159"/>
      <c r="M33" s="159"/>
      <c r="N33" s="160"/>
      <c r="O33" s="162" t="str">
        <f>"April to "&amp;D4&amp;" (YTD)"</f>
        <v>April to December (YTD)</v>
      </c>
      <c r="P33" s="163"/>
      <c r="Q33" s="163"/>
      <c r="R33" s="163"/>
      <c r="S33" s="163"/>
      <c r="T33" s="163"/>
      <c r="U33" s="163"/>
      <c r="V33" s="163"/>
      <c r="W33" s="164"/>
      <c r="X33" s="158" t="s">
        <v>58</v>
      </c>
      <c r="Y33" s="159"/>
      <c r="Z33" s="159"/>
      <c r="AA33" s="161"/>
    </row>
    <row r="34" spans="1:29" s="124" customFormat="1" ht="10.199999999999999">
      <c r="A34" s="123"/>
      <c r="B34" s="123"/>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20">
        <f>IFERROR(O37/P37-1,"n/a")</f>
        <v>0.15062761506276146</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0.199999999999999">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20">
        <f>IFERROR(O38/P38-1,"n/a")</f>
        <v>0.30415549526874019</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20">
        <f>IFERROR(O40/P40-1,"n/a")</f>
        <v>1.8656716417910557E-2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0.199999999999999">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20">
        <f>IFERROR(O41/P41-1,"n/a")</f>
        <v>0.69737104001807504</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0.199999999999999">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20">
        <f>IFERROR(O46/P46-1,"n/a")</f>
        <v>0.44630071599045351</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0.199999999999999">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20">
        <f>IFERROR(O47/P47-1,"n/a")</f>
        <v>0.72383723710969416</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2566-5A57-4807-8BB9-3113484102BE}">
  <dimension ref="A1:AC66"/>
  <sheetViews>
    <sheetView showGridLines="0" topLeftCell="A7" zoomScaleNormal="100" workbookViewId="0">
      <selection activeCell="F13" sqref="F13:J26"/>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6.2">
      <c r="A4" s="9"/>
      <c r="B4" s="11" t="s">
        <v>7</v>
      </c>
      <c r="C4" s="26"/>
      <c r="D4" s="93" t="s">
        <v>27</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6" t="str">
        <f>D4</f>
        <v>November</v>
      </c>
      <c r="G9" s="159"/>
      <c r="H9" s="159"/>
      <c r="I9" s="159"/>
      <c r="J9" s="159"/>
      <c r="K9" s="159"/>
      <c r="L9" s="159"/>
      <c r="M9" s="159"/>
      <c r="N9" s="160"/>
      <c r="O9" s="158" t="str">
        <f>"January to "&amp; D4</f>
        <v>January to November</v>
      </c>
      <c r="P9" s="159"/>
      <c r="Q9" s="159"/>
      <c r="R9" s="159"/>
      <c r="S9" s="159"/>
      <c r="T9" s="159"/>
      <c r="U9" s="159"/>
      <c r="V9" s="159"/>
      <c r="W9" s="159"/>
      <c r="X9" s="166" t="s">
        <v>57</v>
      </c>
      <c r="Y9" s="159"/>
      <c r="Z9" s="159"/>
      <c r="AA9" s="161"/>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38">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0.8">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39">
        <v>1486</v>
      </c>
      <c r="Y13" s="68">
        <v>522</v>
      </c>
      <c r="Z13" s="68">
        <v>551</v>
      </c>
      <c r="AA13" s="135">
        <v>1591</v>
      </c>
      <c r="AB13" s="123"/>
      <c r="AC13" s="123"/>
    </row>
    <row r="14" spans="1:29" s="124" customFormat="1" ht="10.8">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39">
        <v>3592413</v>
      </c>
      <c r="Y14" s="68">
        <v>768312</v>
      </c>
      <c r="Z14" s="68">
        <v>1092884</v>
      </c>
      <c r="AA14" s="135">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5"/>
      <c r="X15" s="140"/>
      <c r="Y15" s="43"/>
      <c r="Z15" s="43"/>
      <c r="AA15" s="136"/>
      <c r="AB15" s="123"/>
      <c r="AC15" s="123"/>
    </row>
    <row r="16" spans="1:29" s="124" customFormat="1" ht="10.8">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39">
        <v>572</v>
      </c>
      <c r="Y16" s="68">
        <v>202</v>
      </c>
      <c r="Z16" s="68">
        <v>54</v>
      </c>
      <c r="AA16" s="135">
        <v>586</v>
      </c>
      <c r="AB16" s="123"/>
      <c r="AC16" s="123"/>
    </row>
    <row r="17" spans="1:29" s="124" customFormat="1" ht="10.8">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39">
        <v>965963</v>
      </c>
      <c r="Y17" s="68">
        <v>301521</v>
      </c>
      <c r="Z17" s="68">
        <v>70675</v>
      </c>
      <c r="AA17" s="135">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4"/>
      <c r="X18" s="140"/>
      <c r="Y18" s="43"/>
      <c r="Z18" s="43"/>
      <c r="AA18" s="136"/>
      <c r="AB18" s="123"/>
      <c r="AC18" s="123"/>
    </row>
    <row r="19" spans="1:29" s="124" customFormat="1" ht="10.8">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39">
        <v>658</v>
      </c>
      <c r="Y19" s="68">
        <v>47</v>
      </c>
      <c r="Z19" s="68">
        <v>9</v>
      </c>
      <c r="AA19" s="135">
        <v>290</v>
      </c>
      <c r="AB19" s="123"/>
      <c r="AC19" s="123"/>
    </row>
    <row r="20" spans="1:29" s="124" customFormat="1" ht="10.8">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39">
        <v>887495</v>
      </c>
      <c r="Y20" s="68">
        <v>17541</v>
      </c>
      <c r="Z20" s="68">
        <v>10046.999999999998</v>
      </c>
      <c r="AA20" s="135">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4"/>
      <c r="X21" s="140"/>
      <c r="Y21" s="43"/>
      <c r="Z21" s="43"/>
      <c r="AA21" s="136"/>
      <c r="AB21" s="123"/>
      <c r="AC21" s="123"/>
    </row>
    <row r="22" spans="1:29" s="124" customFormat="1" ht="10.8">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39">
        <v>895</v>
      </c>
      <c r="Y22" s="68">
        <v>283</v>
      </c>
      <c r="Z22" s="68">
        <v>43</v>
      </c>
      <c r="AA22" s="135">
        <v>827</v>
      </c>
      <c r="AB22" s="123"/>
      <c r="AC22" s="123"/>
    </row>
    <row r="23" spans="1:29" s="124" customFormat="1" ht="10.8">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39">
        <v>2165161</v>
      </c>
      <c r="Y23" s="68">
        <v>465109</v>
      </c>
      <c r="Z23" s="68">
        <v>140552</v>
      </c>
      <c r="AA23" s="135">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4"/>
      <c r="X24" s="140"/>
      <c r="Y24" s="43"/>
      <c r="Z24" s="43"/>
      <c r="AA24" s="136"/>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39">
        <v>9</v>
      </c>
      <c r="Y25" s="68">
        <v>0</v>
      </c>
      <c r="Z25" s="68">
        <v>0</v>
      </c>
      <c r="AA25" s="135">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1">
        <v>15637</v>
      </c>
      <c r="Y26" s="142">
        <v>0</v>
      </c>
      <c r="Z26" s="142">
        <v>0</v>
      </c>
      <c r="AA26" s="137">
        <v>20248</v>
      </c>
      <c r="AB26" s="123"/>
      <c r="AC26" s="123"/>
    </row>
    <row r="27" spans="1:29" s="124" customFormat="1" ht="11.4"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9" t="str">
        <f>F9</f>
        <v>November</v>
      </c>
      <c r="G33" s="159"/>
      <c r="H33" s="159"/>
      <c r="I33" s="159"/>
      <c r="J33" s="159"/>
      <c r="K33" s="159"/>
      <c r="L33" s="159"/>
      <c r="M33" s="159"/>
      <c r="N33" s="160"/>
      <c r="O33" s="162" t="str">
        <f>"April to "&amp;D4&amp;" (YTD)"</f>
        <v>April to November (YTD)</v>
      </c>
      <c r="P33" s="163"/>
      <c r="Q33" s="163"/>
      <c r="R33" s="163"/>
      <c r="S33" s="163"/>
      <c r="T33" s="163"/>
      <c r="U33" s="163"/>
      <c r="V33" s="163"/>
      <c r="W33" s="164"/>
      <c r="X33" s="158" t="s">
        <v>58</v>
      </c>
      <c r="Y33" s="159"/>
      <c r="Z33" s="159"/>
      <c r="AA33" s="161"/>
    </row>
    <row r="34" spans="1:29" s="124" customFormat="1" ht="10.199999999999999">
      <c r="A34" s="123"/>
      <c r="B34" s="123"/>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20">
        <f>IFERROR(O37/P37-1,"n/a")</f>
        <v>0.13856209150326793</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0.199999999999999">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20">
        <f>IFERROR(O38/P38-1,"n/a")</f>
        <v>0.30834121142256699</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20">
        <f>IFERROR(O40/P40-1,"n/a")</f>
        <v>7.547169811320753E-3</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0.199999999999999">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20">
        <f>IFERROR(O41/P41-1,"n/a")</f>
        <v>0.70515877609291189</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0.199999999999999">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20">
        <f>IFERROR(O46/P46-1,"n/a")</f>
        <v>0.40596627756160819</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0.199999999999999">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20">
        <f>IFERROR(O47/P47-1,"n/a")</f>
        <v>0.71747757432653647</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38A6-CE2A-402A-800B-FA87C6295727}">
  <dimension ref="A1:AC66"/>
  <sheetViews>
    <sheetView showGridLines="0" topLeftCell="A6" zoomScaleNormal="100" workbookViewId="0">
      <selection activeCell="O27" sqref="O27"/>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24</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6" t="str">
        <f>D4</f>
        <v>October</v>
      </c>
      <c r="G9" s="159"/>
      <c r="H9" s="159"/>
      <c r="I9" s="159"/>
      <c r="J9" s="159"/>
      <c r="K9" s="159"/>
      <c r="L9" s="159"/>
      <c r="M9" s="159"/>
      <c r="N9" s="160"/>
      <c r="O9" s="158" t="str">
        <f>"January to "&amp; D4</f>
        <v>January to October</v>
      </c>
      <c r="P9" s="159"/>
      <c r="Q9" s="159"/>
      <c r="R9" s="159"/>
      <c r="S9" s="159"/>
      <c r="T9" s="159"/>
      <c r="U9" s="159"/>
      <c r="V9" s="159"/>
      <c r="W9" s="160"/>
      <c r="X9" s="158" t="s">
        <v>57</v>
      </c>
      <c r="Y9" s="159"/>
      <c r="Z9" s="159"/>
      <c r="AA9" s="161"/>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0.8">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0.8">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0.8">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0.8">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0.8">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0.8">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0.8">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0.8">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0.8">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1.4"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9" t="str">
        <f>F9</f>
        <v>October</v>
      </c>
      <c r="G33" s="159"/>
      <c r="H33" s="159"/>
      <c r="I33" s="159"/>
      <c r="J33" s="159"/>
      <c r="K33" s="159"/>
      <c r="L33" s="159"/>
      <c r="M33" s="159"/>
      <c r="N33" s="160"/>
      <c r="O33" s="162" t="str">
        <f>"April to "&amp;D4&amp;" (YTD)"</f>
        <v>April to October (YTD)</v>
      </c>
      <c r="P33" s="163"/>
      <c r="Q33" s="163"/>
      <c r="R33" s="163"/>
      <c r="S33" s="163"/>
      <c r="T33" s="163"/>
      <c r="U33" s="163"/>
      <c r="V33" s="163"/>
      <c r="W33" s="164"/>
      <c r="X33" s="158" t="s">
        <v>58</v>
      </c>
      <c r="Y33" s="159"/>
      <c r="Z33" s="159"/>
      <c r="AA33" s="161"/>
    </row>
    <row r="34" spans="1:29" s="124" customFormat="1" ht="10.199999999999999">
      <c r="A34" s="123"/>
      <c r="B34" s="123"/>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20">
        <f>IFERROR(O37/P37-1,"n/a")</f>
        <v>0.13687600644122377</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0.199999999999999">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20">
        <f>IFERROR(O38/P38-1,"n/a")</f>
        <v>0.32889444610449048</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20">
        <f>IFERROR(O40/P40-1,"n/a")</f>
        <v>-3.5785288270377746E-2</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0.199999999999999">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20">
        <f>IFERROR(O41/P41-1,"n/a")</f>
        <v>0.69111146932806289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0.199999999999999">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20">
        <f>IFERROR(O46/P46-1,"n/a")</f>
        <v>0.36349453978159119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0.199999999999999">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20">
        <f>IFERROR(O47/P47-1,"n/a")</f>
        <v>0.69551196939374194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F780-8D0C-41DA-80F9-409B6E54C6D0}">
  <dimension ref="A1:AC66"/>
  <sheetViews>
    <sheetView showGridLines="0" zoomScaleNormal="100" workbookViewId="0">
      <selection activeCell="F13" sqref="F13:J26"/>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22</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6" t="str">
        <f>D4</f>
        <v>September</v>
      </c>
      <c r="G9" s="159"/>
      <c r="H9" s="159"/>
      <c r="I9" s="159"/>
      <c r="J9" s="159"/>
      <c r="K9" s="159"/>
      <c r="L9" s="159"/>
      <c r="M9" s="159"/>
      <c r="N9" s="160"/>
      <c r="O9" s="158" t="str">
        <f>"January to "&amp; D4</f>
        <v>January to September</v>
      </c>
      <c r="P9" s="159"/>
      <c r="Q9" s="159"/>
      <c r="R9" s="159"/>
      <c r="S9" s="159"/>
      <c r="T9" s="159"/>
      <c r="U9" s="159"/>
      <c r="V9" s="159"/>
      <c r="W9" s="160"/>
      <c r="X9" s="158" t="s">
        <v>57</v>
      </c>
      <c r="Y9" s="159"/>
      <c r="Z9" s="159"/>
      <c r="AA9" s="161"/>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5">
        <v>1591</v>
      </c>
      <c r="AB13" s="123"/>
      <c r="AC13" s="123"/>
    </row>
    <row r="14" spans="1:29" s="124" customFormat="1" ht="10.8">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5">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0.8">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5">
        <v>586</v>
      </c>
      <c r="AB16" s="123"/>
      <c r="AC16" s="123"/>
    </row>
    <row r="17" spans="1:29" s="124" customFormat="1" ht="10.8">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5">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0.8">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5">
        <v>290</v>
      </c>
      <c r="AB19" s="123"/>
      <c r="AC19" s="123"/>
    </row>
    <row r="20" spans="1:29" s="124" customFormat="1" ht="10.8">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5">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0.8">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5">
        <v>827</v>
      </c>
      <c r="AB22" s="123"/>
      <c r="AC22" s="123"/>
    </row>
    <row r="23" spans="1:29" s="124" customFormat="1" ht="10.8">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5">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0.8">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5">
        <v>16</v>
      </c>
      <c r="AB25" s="123"/>
      <c r="AC25" s="123"/>
    </row>
    <row r="26" spans="1:29" s="124" customFormat="1" ht="10.8">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7">
        <v>20248</v>
      </c>
      <c r="AB26" s="123"/>
      <c r="AC26" s="123"/>
    </row>
    <row r="27" spans="1:29" s="124" customFormat="1" ht="11.4"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9" t="str">
        <f>F9</f>
        <v>September</v>
      </c>
      <c r="G33" s="159"/>
      <c r="H33" s="159"/>
      <c r="I33" s="159"/>
      <c r="J33" s="159"/>
      <c r="K33" s="159"/>
      <c r="L33" s="159"/>
      <c r="M33" s="159"/>
      <c r="N33" s="160"/>
      <c r="O33" s="162" t="str">
        <f>"April to "&amp;D4&amp;" (YTD)"</f>
        <v>April to September (YTD)</v>
      </c>
      <c r="P33" s="163"/>
      <c r="Q33" s="163"/>
      <c r="R33" s="163"/>
      <c r="S33" s="163"/>
      <c r="T33" s="163"/>
      <c r="U33" s="163"/>
      <c r="V33" s="163"/>
      <c r="W33" s="164"/>
      <c r="X33" s="158" t="s">
        <v>58</v>
      </c>
      <c r="Y33" s="159"/>
      <c r="Z33" s="159"/>
      <c r="AA33" s="161"/>
    </row>
    <row r="34" spans="1:29" s="124" customFormat="1" ht="10.199999999999999">
      <c r="A34" s="123"/>
      <c r="B34" s="123"/>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20">
        <f>IFERROR(O37/P37-1,"n/a")</f>
        <v>0.15101289134438312</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0.199999999999999">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20">
        <f>IFERROR(O38/P38-1,"n/a")</f>
        <v>0.37459473372408447</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20">
        <f>IFERROR(O40/P40-1,"n/a")</f>
        <v>-3.8647342995169032E-2</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0.199999999999999">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20">
        <f>IFERROR(O41/P41-1,"n/a")</f>
        <v>0.70688474299611603</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0.199999999999999">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20">
        <f>IFERROR(O46/P46-1,"n/a")</f>
        <v>0.40040650406504064</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0.199999999999999">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20">
        <f>IFERROR(O47/P47-1,"n/a")</f>
        <v>0.74317351243585561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0.199999999999999">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0.8"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5341-DE16-44D4-9149-9A8CC7634D40}">
  <dimension ref="A1:AC66"/>
  <sheetViews>
    <sheetView showGridLines="0" topLeftCell="A15" zoomScaleNormal="100" workbookViewId="0">
      <selection activeCell="F37" sqref="F37:J50"/>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6.2">
      <c r="A4" s="9"/>
      <c r="B4" s="11" t="s">
        <v>7</v>
      </c>
      <c r="C4" s="26"/>
      <c r="D4" s="93" t="s">
        <v>69</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6" t="str">
        <f>D4</f>
        <v>August</v>
      </c>
      <c r="G9" s="159"/>
      <c r="H9" s="159"/>
      <c r="I9" s="159"/>
      <c r="J9" s="159"/>
      <c r="K9" s="159"/>
      <c r="L9" s="159"/>
      <c r="M9" s="159"/>
      <c r="N9" s="160"/>
      <c r="O9" s="158" t="str">
        <f>"January to "&amp; D4</f>
        <v>January to August</v>
      </c>
      <c r="P9" s="159"/>
      <c r="Q9" s="159"/>
      <c r="R9" s="159"/>
      <c r="S9" s="159"/>
      <c r="T9" s="159"/>
      <c r="U9" s="159"/>
      <c r="V9" s="159"/>
      <c r="W9" s="160"/>
      <c r="X9" s="158" t="s">
        <v>57</v>
      </c>
      <c r="Y9" s="159"/>
      <c r="Z9" s="159"/>
      <c r="AA9" s="161"/>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5">
        <v>1591</v>
      </c>
      <c r="AB13" s="123"/>
      <c r="AC13" s="123"/>
    </row>
    <row r="14" spans="1:29" s="124" customFormat="1" ht="10.8">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5">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0.8">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5">
        <v>586</v>
      </c>
      <c r="AB16" s="123"/>
      <c r="AC16" s="123"/>
    </row>
    <row r="17" spans="1:29" s="124" customFormat="1" ht="10.8">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5">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0.8">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5">
        <v>290</v>
      </c>
      <c r="AB19" s="123"/>
      <c r="AC19" s="123"/>
    </row>
    <row r="20" spans="1:29" s="124" customFormat="1" ht="10.8">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5">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0.8">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5">
        <v>827</v>
      </c>
      <c r="AB22" s="123"/>
      <c r="AC22" s="123"/>
    </row>
    <row r="23" spans="1:29" s="124" customFormat="1" ht="10.8">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5">
        <v>2552942</v>
      </c>
      <c r="AB23" s="123"/>
      <c r="AC23" s="123"/>
    </row>
    <row r="24" spans="1:29" s="124" customFormat="1" ht="10.8">
      <c r="A24" s="123"/>
      <c r="B24" s="128"/>
      <c r="C24" s="31" t="s">
        <v>112</v>
      </c>
      <c r="D24" s="26"/>
      <c r="E24" s="32"/>
      <c r="F24" s="72"/>
      <c r="G24" s="72"/>
      <c r="H24" s="72"/>
      <c r="I24" s="72"/>
      <c r="J24" s="72"/>
      <c r="K24" s="64"/>
      <c r="L24" s="64"/>
      <c r="M24" s="64"/>
      <c r="N24" s="60"/>
      <c r="O24" s="87">
        <v>-19798</v>
      </c>
      <c r="P24" s="87"/>
      <c r="Q24" s="87"/>
      <c r="R24" s="87"/>
      <c r="S24" s="87"/>
      <c r="T24" s="64"/>
      <c r="U24" s="64"/>
      <c r="V24" s="64"/>
      <c r="W24" s="60"/>
      <c r="X24" s="43"/>
      <c r="Y24" s="43"/>
      <c r="Z24" s="43"/>
      <c r="AA24" s="136"/>
      <c r="AB24" s="123"/>
      <c r="AC24" s="123"/>
    </row>
    <row r="25" spans="1:29" s="124" customFormat="1" ht="10.8">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5">
        <v>16</v>
      </c>
      <c r="AB25" s="123"/>
      <c r="AC25" s="123"/>
    </row>
    <row r="26" spans="1:29" s="124" customFormat="1" ht="10.8">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7">
        <v>20248</v>
      </c>
      <c r="AB26" s="123"/>
      <c r="AC26" s="123"/>
    </row>
    <row r="27" spans="1:29" s="124" customFormat="1" ht="11.4"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9" t="str">
        <f>F9</f>
        <v>August</v>
      </c>
      <c r="G33" s="159"/>
      <c r="H33" s="159"/>
      <c r="I33" s="159"/>
      <c r="J33" s="159"/>
      <c r="K33" s="159"/>
      <c r="L33" s="159"/>
      <c r="M33" s="159"/>
      <c r="N33" s="160"/>
      <c r="O33" s="162" t="str">
        <f>"April to "&amp;D4&amp;" (YTD)"</f>
        <v>April to August (YTD)</v>
      </c>
      <c r="P33" s="163"/>
      <c r="Q33" s="163"/>
      <c r="R33" s="163"/>
      <c r="S33" s="163"/>
      <c r="T33" s="163"/>
      <c r="U33" s="163"/>
      <c r="V33" s="163"/>
      <c r="W33" s="164"/>
      <c r="X33" s="158" t="s">
        <v>58</v>
      </c>
      <c r="Y33" s="159"/>
      <c r="Z33" s="159"/>
      <c r="AA33" s="161"/>
    </row>
    <row r="34" spans="1:29" s="124" customFormat="1" ht="10.199999999999999">
      <c r="A34" s="123"/>
      <c r="B34" s="123"/>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20">
        <f>IFERROR(O37/P37-1,"n/a")</f>
        <v>0.14316702819956606</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0.199999999999999">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20">
        <f>IFERROR(O38/P38-1,"n/a")</f>
        <v>0.42775333875001564</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20">
        <f>IFERROR(O40/P40-1,"n/a")</f>
        <v>-2.9411764705882359E-2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0.199999999999999">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20">
        <f>IFERROR(O41/P41-1,"n/a")</f>
        <v>0.76377436765358464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0.199999999999999">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20">
        <f>IFERROR(O46/P46-1,"n/a")</f>
        <v>0.40049140049140042</v>
      </c>
      <c r="U46" s="120">
        <f>IFERROR(O46/Q46-1,"n/a")</f>
        <v>14</v>
      </c>
      <c r="V46" s="120" t="str">
        <f>IFERROR(O46/R46-1,"n/a")</f>
        <v>n/a</v>
      </c>
      <c r="W46" s="121">
        <f>IFERROR(O46/S46-1,"n/a")</f>
        <v>0.39024390243902429</v>
      </c>
      <c r="X46" s="89">
        <v>1129</v>
      </c>
      <c r="Y46" s="89">
        <v>336</v>
      </c>
      <c r="Z46" s="84">
        <v>43</v>
      </c>
      <c r="AA46" s="78">
        <v>781</v>
      </c>
      <c r="AC46" s="123"/>
    </row>
    <row r="47" spans="1:29" s="124" customFormat="1" ht="10.199999999999999">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20">
        <f>IFERROR(O47/P47-1,"n/a")</f>
        <v>0.83566197251092733</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0.199999999999999">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0.8"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9B9B-3132-432B-B3EB-3E34B53AD0F2}">
  <dimension ref="A1:AC66"/>
  <sheetViews>
    <sheetView showGridLines="0" topLeftCell="A9" zoomScaleNormal="100" workbookViewId="0">
      <selection activeCell="G29" sqref="G29"/>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6.2">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9" t="s">
        <v>55</v>
      </c>
      <c r="G9" s="159"/>
      <c r="H9" s="159"/>
      <c r="I9" s="159"/>
      <c r="J9" s="159"/>
      <c r="K9" s="159"/>
      <c r="L9" s="159"/>
      <c r="M9" s="159"/>
      <c r="N9" s="160"/>
      <c r="O9" s="158" t="s">
        <v>126</v>
      </c>
      <c r="P9" s="159"/>
      <c r="Q9" s="159"/>
      <c r="R9" s="159"/>
      <c r="S9" s="159"/>
      <c r="T9" s="159"/>
      <c r="U9" s="159"/>
      <c r="V9" s="159"/>
      <c r="W9" s="160"/>
      <c r="X9" s="158" t="s">
        <v>57</v>
      </c>
      <c r="Y9" s="159"/>
      <c r="Z9" s="159"/>
      <c r="AA9" s="161"/>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0.8">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0.8">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0.8">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0.8">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9" t="str">
        <f>F9</f>
        <v>July</v>
      </c>
      <c r="G33" s="159"/>
      <c r="H33" s="159"/>
      <c r="I33" s="159"/>
      <c r="J33" s="159"/>
      <c r="K33" s="159"/>
      <c r="L33" s="159"/>
      <c r="M33" s="159"/>
      <c r="N33" s="160"/>
      <c r="O33" s="162" t="s">
        <v>61</v>
      </c>
      <c r="P33" s="163"/>
      <c r="Q33" s="163"/>
      <c r="R33" s="163"/>
      <c r="S33" s="163"/>
      <c r="T33" s="163"/>
      <c r="U33" s="163"/>
      <c r="V33" s="163"/>
      <c r="W33" s="164"/>
      <c r="X33" s="158" t="s">
        <v>58</v>
      </c>
      <c r="Y33" s="159"/>
      <c r="Z33" s="159"/>
      <c r="AA33" s="161"/>
    </row>
    <row r="34" spans="1:29" s="124" customFormat="1" ht="10.199999999999999">
      <c r="A34" s="123"/>
      <c r="B34" s="123"/>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20">
        <f>IFERROR(O37/P37-1,"n/a")</f>
        <v>0.12631578947368416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0.199999999999999">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20">
        <f>IFERROR(O38/P38-1,"n/a")</f>
        <v>0.44840244744104574</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20">
        <f>IFERROR(O40/P40-1,"n/a")</f>
        <v>-6.498194945848379E-2</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0.199999999999999">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20">
        <f>IFERROR(O41/P41-1,"n/a")</f>
        <v>0.91818417235076577</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0.199999999999999">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20">
        <f>IFERROR(O46/P46-1,"n/a")</f>
        <v>0.41210374639769443</v>
      </c>
      <c r="U46" s="120">
        <f>IFERROR(O46/Q46-1,"n/a")</f>
        <v>34</v>
      </c>
      <c r="V46" s="120" t="str">
        <f>IFERROR(O46/R46-1,"n/a")</f>
        <v>n/a</v>
      </c>
      <c r="W46" s="121">
        <f>IFERROR(O46/S46-1,"n/a")</f>
        <v>0.43695014662756604</v>
      </c>
      <c r="X46" s="89">
        <v>1129</v>
      </c>
      <c r="Y46" s="89">
        <v>336</v>
      </c>
      <c r="Z46" s="84">
        <v>43</v>
      </c>
      <c r="AA46" s="78">
        <v>781</v>
      </c>
      <c r="AC46" s="123"/>
    </row>
    <row r="47" spans="1:29" s="124" customFormat="1" ht="10.199999999999999">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20">
        <f>IFERROR(O47/P47-1,"n/a")</f>
        <v>0.92452303014894377</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0.8"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6"/>
  <sheetViews>
    <sheetView showGridLines="0" topLeftCell="A7" zoomScaleNormal="100" workbookViewId="0">
      <selection activeCell="F13" sqref="F13:J26"/>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6.2">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9" t="s">
        <v>51</v>
      </c>
      <c r="G9" s="159"/>
      <c r="H9" s="159"/>
      <c r="I9" s="159"/>
      <c r="J9" s="159"/>
      <c r="K9" s="159"/>
      <c r="L9" s="159"/>
      <c r="M9" s="159"/>
      <c r="N9" s="160"/>
      <c r="O9" s="158" t="s">
        <v>52</v>
      </c>
      <c r="P9" s="159"/>
      <c r="Q9" s="159"/>
      <c r="R9" s="159"/>
      <c r="S9" s="159"/>
      <c r="T9" s="159"/>
      <c r="U9" s="159"/>
      <c r="V9" s="159"/>
      <c r="W9" s="160"/>
      <c r="X9" s="158" t="s">
        <v>57</v>
      </c>
      <c r="Y9" s="159"/>
      <c r="Z9" s="159"/>
      <c r="AA9" s="161"/>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0.8">
      <c r="A14" s="123"/>
      <c r="B14" s="128"/>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3"/>
      <c r="AC16" s="123"/>
    </row>
    <row r="17" spans="1:29" s="124" customFormat="1" ht="10.8">
      <c r="A17" s="123"/>
      <c r="B17" s="128"/>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0.8">
      <c r="A20" s="123"/>
      <c r="B20" s="128"/>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0.8">
      <c r="A23" s="123"/>
      <c r="B23" s="128"/>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9" t="str">
        <f>F9</f>
        <v>June</v>
      </c>
      <c r="G33" s="159"/>
      <c r="H33" s="159"/>
      <c r="I33" s="159"/>
      <c r="J33" s="159"/>
      <c r="K33" s="159"/>
      <c r="L33" s="159"/>
      <c r="M33" s="159"/>
      <c r="N33" s="160"/>
      <c r="O33" s="162" t="s">
        <v>124</v>
      </c>
      <c r="P33" s="163"/>
      <c r="Q33" s="163"/>
      <c r="R33" s="163"/>
      <c r="S33" s="163"/>
      <c r="T33" s="163"/>
      <c r="U33" s="163"/>
      <c r="V33" s="163"/>
      <c r="W33" s="164"/>
      <c r="X33" s="158" t="s">
        <v>58</v>
      </c>
      <c r="Y33" s="159"/>
      <c r="Z33" s="159"/>
      <c r="AA33" s="161"/>
    </row>
    <row r="34" spans="1:29" s="124" customFormat="1" ht="10.199999999999999">
      <c r="A34" s="123"/>
      <c r="B34" s="123"/>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20">
        <f>IFERROR(O37/P37-1,"n/a")</f>
        <v>9.1216216216216228E-2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0.199999999999999">
      <c r="A38" s="123"/>
      <c r="B38" s="123"/>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20">
        <f>IFERROR(O38/P38-1,"n/a")</f>
        <v>0.48244778699464952</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20">
        <f>IFERROR(O40/P40-1,"n/a")</f>
        <v>-0.125</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0.199999999999999">
      <c r="A41" s="123"/>
      <c r="B41" s="123"/>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20">
        <f>IFERROR(O41/P41-1,"n/a")</f>
        <v>0.86826558204003734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0.199999999999999">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20">
        <f>IFERROR(O46/P46-1,"n/a")</f>
        <v>0.5</v>
      </c>
      <c r="U46" s="120">
        <f>IFERROR(O46/Q46-1,"n/a")</f>
        <v>101</v>
      </c>
      <c r="V46" s="120" t="str">
        <f>IFERROR(O46/R46-1,"n/a")</f>
        <v>n/a</v>
      </c>
      <c r="W46" s="121">
        <f>IFERROR(O46/S46-1,"n/a")</f>
        <v>0.49450549450549453</v>
      </c>
      <c r="X46" s="89">
        <v>1129</v>
      </c>
      <c r="Y46" s="89">
        <v>336</v>
      </c>
      <c r="Z46" s="84">
        <v>43</v>
      </c>
      <c r="AA46" s="78">
        <v>781</v>
      </c>
      <c r="AC46" s="123"/>
    </row>
    <row r="47" spans="1:29" s="124" customFormat="1" ht="10.199999999999999">
      <c r="A47" s="123"/>
      <c r="B47" s="123"/>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20">
        <f>IFERROR(O47/P47-1,"n/a")</f>
        <v>1.2613432765617181</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0.8"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66"/>
  <sheetViews>
    <sheetView showGridLines="0" zoomScaleNormal="100" workbookViewId="0"/>
  </sheetViews>
  <sheetFormatPr defaultColWidth="0" defaultRowHeight="15" customHeight="1" zeroHeight="1"/>
  <cols>
    <col min="1" max="2" width="4.21875" customWidth="1"/>
    <col min="3" max="3" width="3.77734375" customWidth="1"/>
    <col min="4" max="4" width="8.77734375" customWidth="1"/>
    <col min="5" max="5" width="10.77734375" bestFit="1" customWidth="1"/>
    <col min="6" max="6" width="10.21875" bestFit="1" customWidth="1"/>
    <col min="7" max="7" width="9.44140625" bestFit="1" customWidth="1"/>
    <col min="8" max="9" width="8.77734375" customWidth="1"/>
    <col min="10" max="10" width="9.44140625" bestFit="1" customWidth="1"/>
    <col min="11" max="11" width="8" customWidth="1"/>
    <col min="12" max="12" width="8.77734375" bestFit="1" customWidth="1"/>
    <col min="13" max="14" width="8" customWidth="1"/>
    <col min="15" max="18" width="10.44140625" bestFit="1" customWidth="1"/>
    <col min="19" max="19" width="11" bestFit="1" customWidth="1"/>
    <col min="20" max="20" width="9.21875" bestFit="1" customWidth="1"/>
    <col min="21" max="21" width="8.77734375" bestFit="1" customWidth="1"/>
    <col min="22" max="22" width="9" bestFit="1" customWidth="1"/>
    <col min="23" max="23" width="7.77734375" customWidth="1"/>
    <col min="24" max="24" width="12.44140625" bestFit="1" customWidth="1"/>
    <col min="25" max="26" width="12" bestFit="1" customWidth="1"/>
    <col min="27" max="27" width="12.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6.2">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9" t="s">
        <v>47</v>
      </c>
      <c r="G9" s="159"/>
      <c r="H9" s="159"/>
      <c r="I9" s="159"/>
      <c r="J9" s="159"/>
      <c r="K9" s="159"/>
      <c r="L9" s="159"/>
      <c r="M9" s="159"/>
      <c r="N9" s="160"/>
      <c r="O9" s="158" t="s">
        <v>49</v>
      </c>
      <c r="P9" s="159"/>
      <c r="Q9" s="159"/>
      <c r="R9" s="159"/>
      <c r="S9" s="159"/>
      <c r="T9" s="159"/>
      <c r="U9" s="159"/>
      <c r="V9" s="159"/>
      <c r="W9" s="160"/>
      <c r="X9" s="158" t="s">
        <v>57</v>
      </c>
      <c r="Y9" s="159"/>
      <c r="Z9" s="159"/>
      <c r="AA9" s="161"/>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ht="14.4">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ht="14.4">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ht="14.4">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ht="14.4">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ht="14.4">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9" t="str">
        <f>F9</f>
        <v>May</v>
      </c>
      <c r="G33" s="159"/>
      <c r="H33" s="159"/>
      <c r="I33" s="159"/>
      <c r="J33" s="159"/>
      <c r="K33" s="159"/>
      <c r="L33" s="159"/>
      <c r="M33" s="159"/>
      <c r="N33" s="160"/>
      <c r="O33" s="162" t="s">
        <v>120</v>
      </c>
      <c r="P33" s="163"/>
      <c r="Q33" s="163"/>
      <c r="R33" s="163"/>
      <c r="S33" s="163"/>
      <c r="T33" s="163"/>
      <c r="U33" s="163"/>
      <c r="V33" s="163"/>
      <c r="W33" s="164"/>
      <c r="X33" s="158" t="s">
        <v>58</v>
      </c>
      <c r="Y33" s="159"/>
      <c r="Z33" s="159"/>
      <c r="AA33" s="161"/>
    </row>
    <row r="34" spans="1:29" ht="14.4">
      <c r="A34" s="9"/>
      <c r="B34" s="9"/>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ht="14.4">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ht="14.4">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ht="14.4">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ht="14.4">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ht="14.4">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5.6"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6"/>
  <sheetViews>
    <sheetView showGridLines="0" zoomScaleNormal="100" workbookViewId="0"/>
  </sheetViews>
  <sheetFormatPr defaultColWidth="0" defaultRowHeight="15" customHeight="1" zeroHeight="1"/>
  <cols>
    <col min="1" max="2" width="4.21875" customWidth="1"/>
    <col min="3" max="3" width="3.77734375" customWidth="1"/>
    <col min="4" max="4" width="8.77734375" customWidth="1"/>
    <col min="5" max="5" width="10.77734375" bestFit="1" customWidth="1"/>
    <col min="6" max="6" width="9.21875" bestFit="1" customWidth="1"/>
    <col min="7" max="7" width="9.44140625" bestFit="1" customWidth="1"/>
    <col min="8" max="9" width="8.77734375" customWidth="1"/>
    <col min="10" max="10" width="9.44140625" bestFit="1" customWidth="1"/>
    <col min="11" max="11" width="8" customWidth="1"/>
    <col min="12" max="12" width="8.77734375" bestFit="1" customWidth="1"/>
    <col min="13" max="14" width="8" customWidth="1"/>
    <col min="15" max="15" width="11" bestFit="1" customWidth="1"/>
    <col min="16" max="18" width="10.44140625" bestFit="1" customWidth="1"/>
    <col min="19" max="19" width="11" bestFit="1" customWidth="1"/>
    <col min="20" max="20" width="9.21875" bestFit="1" customWidth="1"/>
    <col min="21" max="21" width="8.77734375" bestFit="1" customWidth="1"/>
    <col min="22" max="22" width="9" bestFit="1" customWidth="1"/>
    <col min="23" max="23" width="7.77734375" customWidth="1"/>
    <col min="24" max="24" width="12.44140625" bestFit="1" customWidth="1"/>
    <col min="25" max="26" width="12" bestFit="1" customWidth="1"/>
    <col min="27" max="27" width="12.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6.2">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9" t="s">
        <v>45</v>
      </c>
      <c r="G9" s="159"/>
      <c r="H9" s="159"/>
      <c r="I9" s="159"/>
      <c r="J9" s="159"/>
      <c r="K9" s="159"/>
      <c r="L9" s="159"/>
      <c r="M9" s="159"/>
      <c r="N9" s="160"/>
      <c r="O9" s="158" t="s">
        <v>46</v>
      </c>
      <c r="P9" s="159"/>
      <c r="Q9" s="159"/>
      <c r="R9" s="159"/>
      <c r="S9" s="159"/>
      <c r="T9" s="159"/>
      <c r="U9" s="159"/>
      <c r="V9" s="159"/>
      <c r="W9" s="160"/>
      <c r="X9" s="158" t="s">
        <v>57</v>
      </c>
      <c r="Y9" s="159"/>
      <c r="Z9" s="159"/>
      <c r="AA9" s="161"/>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ht="14.4">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ht="14.4">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ht="14.4">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ht="14.4">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ht="14.4">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9" t="str">
        <f>F9</f>
        <v>April</v>
      </c>
      <c r="G33" s="159"/>
      <c r="H33" s="159"/>
      <c r="I33" s="159"/>
      <c r="J33" s="159"/>
      <c r="K33" s="159"/>
      <c r="L33" s="159"/>
      <c r="M33" s="159"/>
      <c r="N33" s="160"/>
      <c r="O33" s="162" t="s">
        <v>114</v>
      </c>
      <c r="P33" s="163"/>
      <c r="Q33" s="163"/>
      <c r="R33" s="163"/>
      <c r="S33" s="163"/>
      <c r="T33" s="163"/>
      <c r="U33" s="163"/>
      <c r="V33" s="163"/>
      <c r="W33" s="164"/>
      <c r="X33" s="158" t="s">
        <v>58</v>
      </c>
      <c r="Y33" s="159"/>
      <c r="Z33" s="159"/>
      <c r="AA33" s="161"/>
    </row>
    <row r="34" spans="1:29" ht="14.4">
      <c r="A34" s="9"/>
      <c r="B34" s="9"/>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ht="14.4">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ht="14.4">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ht="14.4">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ht="14.4">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ht="14.4">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5.6"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66"/>
  <sheetViews>
    <sheetView showGridLines="0" topLeftCell="A19" zoomScaleNormal="100" workbookViewId="0">
      <selection activeCell="G22" sqref="G22"/>
    </sheetView>
  </sheetViews>
  <sheetFormatPr defaultColWidth="0" defaultRowHeight="15" customHeight="1" zeroHeight="1"/>
  <cols>
    <col min="1" max="2" width="4.21875" customWidth="1"/>
    <col min="3" max="3" width="3.77734375" customWidth="1"/>
    <col min="4" max="4" width="8.77734375" customWidth="1"/>
    <col min="5" max="5" width="10.77734375" bestFit="1" customWidth="1"/>
    <col min="6" max="10" width="8.77734375" customWidth="1"/>
    <col min="11" max="11" width="8" customWidth="1"/>
    <col min="12" max="12" width="8.77734375" bestFit="1" customWidth="1"/>
    <col min="13" max="14" width="8" customWidth="1"/>
    <col min="15" max="19" width="10.44140625" bestFit="1" customWidth="1"/>
    <col min="20" max="20" width="8.21875" bestFit="1" customWidth="1"/>
    <col min="21" max="21" width="8.77734375" bestFit="1" customWidth="1"/>
    <col min="22" max="22" width="9" bestFit="1" customWidth="1"/>
    <col min="23" max="23" width="7.77734375" customWidth="1"/>
    <col min="24" max="26" width="10.44140625" bestFit="1" customWidth="1"/>
    <col min="27" max="27" width="11.21875" bestFit="1" customWidth="1"/>
    <col min="28" max="28" width="3.44140625" customWidth="1"/>
    <col min="29" max="16384" width="8.777343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9" t="s">
        <v>41</v>
      </c>
      <c r="G9" s="159"/>
      <c r="H9" s="159"/>
      <c r="I9" s="159"/>
      <c r="J9" s="159"/>
      <c r="K9" s="159"/>
      <c r="L9" s="159"/>
      <c r="M9" s="159"/>
      <c r="N9" s="160"/>
      <c r="O9" s="158" t="s">
        <v>43</v>
      </c>
      <c r="P9" s="159"/>
      <c r="Q9" s="159"/>
      <c r="R9" s="159"/>
      <c r="S9" s="159"/>
      <c r="T9" s="159"/>
      <c r="U9" s="159"/>
      <c r="V9" s="159"/>
      <c r="W9" s="160"/>
      <c r="X9" s="158" t="s">
        <v>57</v>
      </c>
      <c r="Y9" s="159"/>
      <c r="Z9" s="159"/>
      <c r="AA9" s="161"/>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ht="14.4">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ht="14.4">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ht="14.4">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ht="14.4">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ht="14.4">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5.6"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4">
      <c r="A33" s="9"/>
      <c r="B33" s="9"/>
      <c r="C33" s="27" t="s">
        <v>7</v>
      </c>
      <c r="D33" s="28"/>
      <c r="E33" s="28"/>
      <c r="F33" s="159" t="str">
        <f>F9</f>
        <v>March</v>
      </c>
      <c r="G33" s="159"/>
      <c r="H33" s="159"/>
      <c r="I33" s="159"/>
      <c r="J33" s="159"/>
      <c r="K33" s="159"/>
      <c r="L33" s="159"/>
      <c r="M33" s="159"/>
      <c r="N33" s="160"/>
      <c r="O33" s="158" t="s">
        <v>107</v>
      </c>
      <c r="P33" s="159"/>
      <c r="Q33" s="159"/>
      <c r="R33" s="159"/>
      <c r="S33" s="159"/>
      <c r="T33" s="159"/>
      <c r="U33" s="159"/>
      <c r="V33" s="159"/>
      <c r="W33" s="160"/>
      <c r="X33" s="158" t="s">
        <v>58</v>
      </c>
      <c r="Y33" s="159"/>
      <c r="Z33" s="159"/>
      <c r="AA33" s="161"/>
      <c r="AB33" s="9"/>
    </row>
    <row r="34" spans="1:28" ht="14.4">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4">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ht="14.4">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ht="14.4">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ht="14.4">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ht="14.4">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ht="14.4">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ht="14.4">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ht="14.4">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ht="14.4">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ht="14.4">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ht="14.4">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ht="14.4">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ht="14.4">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5.6"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thickTop="1">
      <c r="AB53" s="9"/>
    </row>
    <row r="54" spans="3:28" ht="14.4">
      <c r="P54" s="111"/>
      <c r="Q54" s="111"/>
      <c r="R54" s="111"/>
      <c r="S54" s="111"/>
      <c r="AB54" s="9"/>
    </row>
    <row r="55" spans="3:28" ht="14.4">
      <c r="P55" s="111"/>
      <c r="Q55" s="111"/>
      <c r="R55" s="111"/>
      <c r="S55" s="111"/>
      <c r="AB55" s="9"/>
    </row>
    <row r="56" spans="3:28" ht="14.4" hidden="1">
      <c r="P56" s="111"/>
      <c r="Q56" s="111"/>
      <c r="R56" s="111"/>
      <c r="S56" s="111"/>
      <c r="AB56" s="9"/>
    </row>
    <row r="57" spans="3:28" ht="14.4" hidden="1">
      <c r="P57" s="111"/>
      <c r="Q57" s="111"/>
      <c r="R57" s="111"/>
      <c r="S57" s="111"/>
      <c r="AB57" s="9"/>
    </row>
    <row r="58" spans="3:28" ht="14.4" hidden="1">
      <c r="AB58" s="9"/>
    </row>
    <row r="59" spans="3:28" ht="14.4" hidden="1">
      <c r="AB59" s="9"/>
    </row>
    <row r="60" spans="3:28" ht="14.4"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66"/>
  <sheetViews>
    <sheetView showGridLines="0" topLeftCell="A32" workbookViewId="0">
      <selection activeCell="G55" sqref="G55"/>
    </sheetView>
  </sheetViews>
  <sheetFormatPr defaultColWidth="0" defaultRowHeight="15" customHeight="1" zeroHeight="1"/>
  <cols>
    <col min="1" max="2" width="4.21875" customWidth="1"/>
    <col min="3" max="3" width="3.77734375" customWidth="1"/>
    <col min="4" max="4" width="8.77734375" customWidth="1"/>
    <col min="5" max="5" width="10.77734375" bestFit="1" customWidth="1"/>
    <col min="6" max="10" width="8.77734375" customWidth="1"/>
    <col min="11" max="14" width="8" customWidth="1"/>
    <col min="15" max="19" width="10.44140625" bestFit="1" customWidth="1"/>
    <col min="20" max="21" width="8.21875" bestFit="1" customWidth="1"/>
    <col min="22" max="22" width="9" bestFit="1" customWidth="1"/>
    <col min="23" max="23" width="7.77734375" customWidth="1"/>
    <col min="24" max="26" width="10.44140625" bestFit="1" customWidth="1"/>
    <col min="27" max="27" width="11.21875" bestFit="1" customWidth="1"/>
    <col min="28" max="28" width="3.44140625" customWidth="1"/>
    <col min="29" max="16384" width="8.777343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9" t="s">
        <v>41</v>
      </c>
      <c r="G9" s="159"/>
      <c r="H9" s="159"/>
      <c r="I9" s="159"/>
      <c r="J9" s="159"/>
      <c r="K9" s="159"/>
      <c r="L9" s="159"/>
      <c r="M9" s="159"/>
      <c r="N9" s="160"/>
      <c r="O9" s="158" t="s">
        <v>43</v>
      </c>
      <c r="P9" s="159"/>
      <c r="Q9" s="159"/>
      <c r="R9" s="159"/>
      <c r="S9" s="159"/>
      <c r="T9" s="159"/>
      <c r="U9" s="159"/>
      <c r="V9" s="159"/>
      <c r="W9" s="160"/>
      <c r="X9" s="158" t="s">
        <v>57</v>
      </c>
      <c r="Y9" s="159"/>
      <c r="Z9" s="159"/>
      <c r="AA9" s="161"/>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4">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ht="14.4">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ht="14.4">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ht="14.4">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ht="14.4">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4">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ht="14.4">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4">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4">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4">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4">
      <c r="A36" s="9"/>
      <c r="B36" s="9"/>
      <c r="C36" s="27" t="s">
        <v>7</v>
      </c>
      <c r="D36" s="28"/>
      <c r="E36" s="28"/>
      <c r="F36" s="159" t="str">
        <f>F9</f>
        <v>March</v>
      </c>
      <c r="G36" s="159"/>
      <c r="H36" s="159"/>
      <c r="I36" s="159"/>
      <c r="J36" s="159"/>
      <c r="K36" s="159"/>
      <c r="L36" s="159"/>
      <c r="M36" s="159"/>
      <c r="N36" s="160"/>
      <c r="O36" s="158" t="s">
        <v>107</v>
      </c>
      <c r="P36" s="159"/>
      <c r="Q36" s="159"/>
      <c r="R36" s="159"/>
      <c r="S36" s="159"/>
      <c r="T36" s="159"/>
      <c r="U36" s="159"/>
      <c r="V36" s="159"/>
      <c r="W36" s="160"/>
      <c r="X36" s="158" t="s">
        <v>58</v>
      </c>
      <c r="Y36" s="159"/>
      <c r="Z36" s="159"/>
      <c r="AA36" s="161"/>
      <c r="AB36" s="9"/>
    </row>
    <row r="37" spans="1:28" ht="14.4">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4">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4">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4">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4">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4">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ht="14.4">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ht="14.4">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ht="14.4">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ht="14.4">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4">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ht="14.4">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ht="14.4">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4">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ht="14.4">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ht="14.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4">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ht="14.4">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5.6"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thickTop="1">
      <c r="AB59" s="9"/>
    </row>
    <row r="60" spans="1:28" ht="14.4">
      <c r="P60" s="111"/>
      <c r="Q60" s="111"/>
      <c r="R60" s="111"/>
      <c r="S60" s="111"/>
      <c r="AB60" s="9"/>
    </row>
    <row r="61" spans="1:28" ht="14.4">
      <c r="P61" s="111"/>
      <c r="Q61" s="111"/>
      <c r="R61" s="111"/>
      <c r="S61" s="111"/>
      <c r="AB61" s="9"/>
    </row>
    <row r="62" spans="1:28" ht="14.4" hidden="1">
      <c r="P62" s="111"/>
      <c r="Q62" s="111"/>
      <c r="R62" s="111"/>
      <c r="S62" s="111"/>
      <c r="AB62" s="9"/>
    </row>
    <row r="63" spans="1:28" ht="14.4" hidden="1">
      <c r="P63" s="111"/>
      <c r="Q63" s="111"/>
      <c r="R63" s="111"/>
      <c r="S63" s="111"/>
      <c r="AB63" s="9"/>
    </row>
    <row r="64" spans="1:28" ht="14.4" hidden="1">
      <c r="AB64" s="9"/>
    </row>
    <row r="65" spans="28:28" ht="14.4" hidden="1">
      <c r="AB65" s="9"/>
    </row>
    <row r="66" spans="28:28" ht="14.4"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66"/>
  <sheetViews>
    <sheetView showGridLines="0" topLeftCell="A34" workbookViewId="0">
      <selection activeCell="G55" sqref="G55"/>
    </sheetView>
  </sheetViews>
  <sheetFormatPr defaultColWidth="0" defaultRowHeight="14.4" zeroHeight="1"/>
  <cols>
    <col min="1" max="2" width="4.21875" customWidth="1"/>
    <col min="3" max="3" width="3.77734375" customWidth="1"/>
    <col min="4" max="4" width="8.77734375" customWidth="1"/>
    <col min="5" max="5" width="10.77734375" bestFit="1" customWidth="1"/>
    <col min="6" max="10" width="8.77734375" customWidth="1"/>
    <col min="11" max="14" width="8" customWidth="1"/>
    <col min="15" max="19" width="10.44140625" bestFit="1" customWidth="1"/>
    <col min="20" max="21" width="8.21875" bestFit="1" customWidth="1"/>
    <col min="22" max="22" width="9" bestFit="1" customWidth="1"/>
    <col min="23" max="23" width="7.77734375" customWidth="1"/>
    <col min="24" max="26" width="10.44140625" bestFit="1" customWidth="1"/>
    <col min="27" max="27" width="11.21875" bestFit="1" customWidth="1"/>
    <col min="28" max="28" width="3.44140625" customWidth="1"/>
    <col min="29" max="16384" width="8.777343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6.2">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9" t="s">
        <v>39</v>
      </c>
      <c r="G9" s="159"/>
      <c r="H9" s="159"/>
      <c r="I9" s="159"/>
      <c r="J9" s="159"/>
      <c r="K9" s="159"/>
      <c r="L9" s="159"/>
      <c r="M9" s="159"/>
      <c r="N9" s="160"/>
      <c r="O9" s="158" t="s">
        <v>38</v>
      </c>
      <c r="P9" s="159"/>
      <c r="Q9" s="159"/>
      <c r="R9" s="159"/>
      <c r="S9" s="159"/>
      <c r="T9" s="159"/>
      <c r="U9" s="159"/>
      <c r="V9" s="159"/>
      <c r="W9" s="160"/>
      <c r="X9" s="158" t="s">
        <v>57</v>
      </c>
      <c r="Y9" s="159"/>
      <c r="Z9" s="159"/>
      <c r="AA9" s="161"/>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9" t="str">
        <f>F9</f>
        <v>February</v>
      </c>
      <c r="G36" s="159"/>
      <c r="H36" s="159"/>
      <c r="I36" s="159"/>
      <c r="J36" s="159"/>
      <c r="K36" s="159"/>
      <c r="L36" s="159"/>
      <c r="M36" s="159"/>
      <c r="N36" s="160"/>
      <c r="O36" s="158" t="s">
        <v>103</v>
      </c>
      <c r="P36" s="159"/>
      <c r="Q36" s="159"/>
      <c r="R36" s="159"/>
      <c r="S36" s="159"/>
      <c r="T36" s="159"/>
      <c r="U36" s="159"/>
      <c r="V36" s="159"/>
      <c r="W36" s="160"/>
      <c r="X36" s="158" t="s">
        <v>58</v>
      </c>
      <c r="Y36" s="159"/>
      <c r="Z36" s="159"/>
      <c r="AA36" s="161"/>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5.6"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Y68"/>
  <sheetViews>
    <sheetView showGridLines="0" topLeftCell="A30" zoomScaleNormal="100" zoomScalePageLayoutView="40" workbookViewId="0">
      <selection activeCell="P40" sqref="P40"/>
    </sheetView>
  </sheetViews>
  <sheetFormatPr defaultColWidth="0" defaultRowHeight="0" customHeight="1" zeroHeight="1"/>
  <cols>
    <col min="1" max="3" width="2.5546875" customWidth="1"/>
    <col min="4" max="4" width="9.21875" customWidth="1"/>
    <col min="5" max="7" width="15.44140625" customWidth="1"/>
    <col min="8" max="9" width="11.21875" bestFit="1" customWidth="1"/>
    <col min="10" max="10" width="10.5546875" bestFit="1" customWidth="1"/>
    <col min="11" max="11" width="9.21875" customWidth="1"/>
    <col min="12" max="12" width="9" bestFit="1" customWidth="1"/>
    <col min="13" max="14" width="9.21875" customWidth="1"/>
    <col min="15" max="15" width="11" bestFit="1" customWidth="1"/>
    <col min="16" max="16" width="11" customWidth="1"/>
    <col min="17" max="17" width="10.21875" bestFit="1" customWidth="1"/>
    <col min="18" max="18" width="12.21875" bestFit="1" customWidth="1"/>
    <col min="19" max="19" width="11.44140625" customWidth="1"/>
    <col min="20" max="20" width="9.77734375" customWidth="1"/>
    <col min="21" max="21" width="8.77734375" customWidth="1"/>
    <col min="22" max="22" width="9.21875" bestFit="1" customWidth="1"/>
    <col min="23" max="23" width="8.77734375" customWidth="1"/>
    <col min="24" max="24" width="10.44140625" bestFit="1" customWidth="1"/>
    <col min="25" max="25" width="10.44140625" customWidth="1"/>
    <col min="26" max="26" width="10.44140625" bestFit="1" customWidth="1"/>
    <col min="27" max="27" width="11.21875" bestFit="1" customWidth="1"/>
    <col min="28" max="28" width="3.21875" style="9" customWidth="1"/>
    <col min="29" max="43" width="0" style="9" hidden="1" customWidth="1"/>
    <col min="44" max="51" width="0" hidden="1" customWidth="1"/>
    <col min="52" max="16384" width="9.21875" hidden="1"/>
  </cols>
  <sheetData>
    <row r="1" spans="1:43" ht="14.4">
      <c r="A1" s="9"/>
      <c r="B1" s="9"/>
      <c r="C1" s="9"/>
      <c r="D1" s="9"/>
      <c r="E1" s="9"/>
      <c r="F1" s="9"/>
      <c r="G1" s="9"/>
      <c r="H1" s="9"/>
      <c r="I1" s="9"/>
      <c r="J1" s="9"/>
      <c r="K1" s="9"/>
      <c r="L1" s="9"/>
      <c r="M1" s="9"/>
      <c r="N1" s="9"/>
      <c r="O1" s="9"/>
      <c r="P1" s="9"/>
      <c r="Q1" s="9"/>
      <c r="R1" s="9"/>
      <c r="S1" s="9"/>
      <c r="T1" s="9"/>
      <c r="U1" s="9"/>
      <c r="V1" s="9"/>
      <c r="W1" s="9"/>
      <c r="X1" s="9"/>
      <c r="Y1" s="9"/>
      <c r="Z1" s="9"/>
      <c r="AA1" s="9"/>
    </row>
    <row r="2" spans="1:43" ht="18.60000000000000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4">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6.2">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4.4">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4">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4">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4">
      <c r="A9" s="9"/>
      <c r="B9"/>
      <c r="C9" s="27" t="s">
        <v>7</v>
      </c>
      <c r="D9" s="28"/>
      <c r="E9" s="28"/>
      <c r="F9" s="159" t="s">
        <v>33</v>
      </c>
      <c r="G9" s="159"/>
      <c r="H9" s="159"/>
      <c r="I9" s="159"/>
      <c r="J9" s="159"/>
      <c r="K9" s="159"/>
      <c r="L9" s="159"/>
      <c r="M9" s="159"/>
      <c r="N9" s="160"/>
      <c r="O9" s="158" t="s">
        <v>33</v>
      </c>
      <c r="P9" s="159"/>
      <c r="Q9" s="159"/>
      <c r="R9" s="159"/>
      <c r="S9" s="159"/>
      <c r="T9" s="159"/>
      <c r="U9" s="159"/>
      <c r="V9" s="159"/>
      <c r="W9" s="160"/>
      <c r="X9" s="158" t="s">
        <v>57</v>
      </c>
      <c r="Y9" s="159"/>
      <c r="Z9" s="159"/>
      <c r="AA9" s="161"/>
      <c r="AB9" s="9"/>
      <c r="AC9" s="19"/>
      <c r="AD9" s="19"/>
      <c r="AE9" s="19"/>
      <c r="AF9" s="19"/>
      <c r="AG9" s="19"/>
      <c r="AH9" s="19"/>
      <c r="AI9" s="19"/>
      <c r="AJ9" s="19"/>
      <c r="AK9" s="19"/>
      <c r="AL9" s="19"/>
      <c r="AM9" s="19"/>
      <c r="AN9" s="19"/>
      <c r="AO9" s="19"/>
      <c r="AP9" s="19"/>
      <c r="AQ9" s="19"/>
    </row>
    <row r="10" spans="1:43"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4">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4">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4">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4.4">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4">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4.4">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4">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4.4">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4">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4.4">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4">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4.4">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5" customHeight="1">
      <c r="F33" s="41"/>
      <c r="G33" s="41"/>
      <c r="H33" s="41"/>
      <c r="I33" s="41"/>
      <c r="J33" s="41"/>
      <c r="K33" s="41"/>
      <c r="L33" s="41"/>
      <c r="M33" s="41"/>
      <c r="AR33"/>
      <c r="AS33"/>
      <c r="AT33"/>
      <c r="AU33"/>
      <c r="AV33"/>
      <c r="AW33"/>
      <c r="AX33"/>
      <c r="AY33"/>
    </row>
    <row r="34" spans="2:51" s="9" customFormat="1" ht="14.4">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4">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59" t="str">
        <f>F9</f>
        <v>January</v>
      </c>
      <c r="G36" s="159"/>
      <c r="H36" s="159"/>
      <c r="I36" s="159"/>
      <c r="J36" s="159"/>
      <c r="K36" s="159"/>
      <c r="L36" s="159"/>
      <c r="M36" s="159"/>
      <c r="N36" s="160"/>
      <c r="O36" s="158" t="s">
        <v>100</v>
      </c>
      <c r="P36" s="159"/>
      <c r="Q36" s="159"/>
      <c r="R36" s="159"/>
      <c r="S36" s="159"/>
      <c r="T36" s="159"/>
      <c r="U36" s="159"/>
      <c r="V36" s="159"/>
      <c r="W36" s="160"/>
      <c r="X36" s="158" t="s">
        <v>58</v>
      </c>
      <c r="Y36" s="159"/>
      <c r="Z36" s="159"/>
      <c r="AA36" s="161"/>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5"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5"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7"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7"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1"/>
      <c r="Q60" s="111"/>
      <c r="R60" s="111"/>
      <c r="S60" s="111"/>
    </row>
    <row r="61" spans="1:51" ht="26.7" customHeight="1">
      <c r="P61" s="111"/>
      <c r="Q61" s="111"/>
      <c r="R61" s="111"/>
      <c r="S61" s="111"/>
    </row>
    <row r="62" spans="1:51" ht="26.7" customHeight="1">
      <c r="P62" s="111"/>
      <c r="Q62" s="111"/>
      <c r="R62" s="111"/>
      <c r="S62" s="111"/>
    </row>
    <row r="63" spans="1:51" ht="26.7" customHeight="1">
      <c r="P63" s="111"/>
      <c r="Q63" s="111"/>
      <c r="R63" s="111"/>
      <c r="S63" s="111"/>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AT68"/>
  <sheetViews>
    <sheetView showGridLines="0" zoomScaleNormal="100" zoomScalePageLayoutView="40" workbookViewId="0"/>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1.44140625" customWidth="1"/>
    <col min="17" max="17" width="8.77734375" customWidth="1"/>
    <col min="18" max="18" width="9.21875" bestFit="1" customWidth="1"/>
    <col min="19"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44941</v>
      </c>
    </row>
    <row r="4" spans="1:38" ht="16.2">
      <c r="A4" s="9"/>
      <c r="B4" s="11" t="s">
        <v>7</v>
      </c>
      <c r="C4" s="26"/>
      <c r="D4" s="24"/>
      <c r="E4" s="58" t="s">
        <v>94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9" t="s">
        <v>31</v>
      </c>
      <c r="G9" s="159"/>
      <c r="H9" s="159"/>
      <c r="I9" s="159"/>
      <c r="J9" s="159"/>
      <c r="K9" s="159"/>
      <c r="L9" s="160"/>
      <c r="M9" s="158" t="s">
        <v>95</v>
      </c>
      <c r="N9" s="159"/>
      <c r="O9" s="159"/>
      <c r="P9" s="159"/>
      <c r="Q9" s="159"/>
      <c r="R9" s="159"/>
      <c r="S9" s="160"/>
      <c r="T9" s="158" t="s">
        <v>57</v>
      </c>
      <c r="U9" s="159"/>
      <c r="V9" s="16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4">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4">
      <c r="A15" s="9"/>
      <c r="B15" s="12"/>
      <c r="C15" s="31" t="s">
        <v>74</v>
      </c>
      <c r="D15" s="26"/>
      <c r="E15" s="32"/>
      <c r="F15" s="97"/>
      <c r="G15" s="97"/>
      <c r="H15" s="97"/>
      <c r="I15" s="97"/>
      <c r="J15" s="64"/>
      <c r="K15" s="64"/>
      <c r="L15" s="61"/>
      <c r="M15" s="87"/>
      <c r="N15" s="87"/>
      <c r="O15" s="87"/>
      <c r="P15" s="87"/>
      <c r="Q15" s="64"/>
      <c r="R15" s="65"/>
      <c r="S15" s="61"/>
      <c r="T15" s="43"/>
      <c r="U15" s="44"/>
      <c r="V15" s="79"/>
    </row>
    <row r="16" spans="1:38" ht="14.4">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4.4">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4.4">
      <c r="A18" s="9"/>
      <c r="B18" s="12"/>
      <c r="C18" s="31" t="s">
        <v>15</v>
      </c>
      <c r="D18" s="26"/>
      <c r="E18" s="32"/>
      <c r="F18" s="72"/>
      <c r="G18" s="98"/>
      <c r="H18" s="98"/>
      <c r="I18" s="98"/>
      <c r="J18" s="64"/>
      <c r="K18" s="64"/>
      <c r="L18" s="60"/>
      <c r="M18" s="87"/>
      <c r="N18" s="87"/>
      <c r="O18" s="87"/>
      <c r="P18" s="87"/>
      <c r="Q18" s="64"/>
      <c r="R18" s="64"/>
      <c r="S18" s="60"/>
      <c r="T18" s="43"/>
      <c r="U18" s="44"/>
      <c r="V18" s="79"/>
    </row>
    <row r="19" spans="1:46" ht="14.4">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4.4">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4.4">
      <c r="A21" s="9"/>
      <c r="B21" s="12"/>
      <c r="C21" s="31" t="s">
        <v>10</v>
      </c>
      <c r="D21" s="26"/>
      <c r="E21" s="34"/>
      <c r="F21" s="72"/>
      <c r="G21" s="98"/>
      <c r="H21" s="98"/>
      <c r="I21" s="98"/>
      <c r="J21" s="64"/>
      <c r="K21" s="64"/>
      <c r="L21" s="60"/>
      <c r="M21" s="87"/>
      <c r="N21" s="87"/>
      <c r="O21" s="87"/>
      <c r="P21" s="87"/>
      <c r="Q21" s="64"/>
      <c r="R21" s="64"/>
      <c r="S21" s="60"/>
      <c r="T21" s="43"/>
      <c r="U21" s="44"/>
      <c r="V21" s="79"/>
    </row>
    <row r="22" spans="1:46" ht="14.4">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4.4">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4.4">
      <c r="A24" s="9"/>
      <c r="B24" s="12"/>
      <c r="C24" s="31" t="s">
        <v>16</v>
      </c>
      <c r="D24" s="26"/>
      <c r="E24" s="32"/>
      <c r="F24" s="72"/>
      <c r="G24" s="98"/>
      <c r="H24" s="98"/>
      <c r="I24" s="98"/>
      <c r="J24" s="64"/>
      <c r="K24" s="64"/>
      <c r="L24" s="60"/>
      <c r="M24" s="87"/>
      <c r="N24" s="87"/>
      <c r="O24" s="87"/>
      <c r="P24" s="87"/>
      <c r="Q24" s="64"/>
      <c r="R24" s="64"/>
      <c r="S24" s="60"/>
      <c r="T24" s="43"/>
      <c r="U24" s="44"/>
      <c r="V24" s="79"/>
    </row>
    <row r="25" spans="1:46" ht="14.4">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4.4">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4.4">
      <c r="A27" s="9"/>
      <c r="B27" s="12"/>
      <c r="C27" s="31" t="s">
        <v>17</v>
      </c>
      <c r="D27" s="26"/>
      <c r="E27" s="32"/>
      <c r="F27" s="72"/>
      <c r="G27" s="98"/>
      <c r="H27" s="98"/>
      <c r="I27" s="98"/>
      <c r="J27" s="64"/>
      <c r="K27" s="64"/>
      <c r="L27" s="60"/>
      <c r="M27" s="87"/>
      <c r="N27" s="87"/>
      <c r="O27" s="87"/>
      <c r="P27" s="87"/>
      <c r="Q27" s="64"/>
      <c r="R27" s="64"/>
      <c r="S27" s="60"/>
      <c r="T27" s="43"/>
      <c r="U27" s="44"/>
      <c r="V27" s="79"/>
    </row>
    <row r="28" spans="1:46" ht="14.4">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4.4">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9" t="str">
        <f>F9</f>
        <v>December</v>
      </c>
      <c r="G36" s="159"/>
      <c r="H36" s="159"/>
      <c r="I36" s="159"/>
      <c r="J36" s="159"/>
      <c r="K36" s="159"/>
      <c r="L36" s="160"/>
      <c r="M36" s="158" t="s">
        <v>96</v>
      </c>
      <c r="N36" s="159"/>
      <c r="O36" s="159"/>
      <c r="P36" s="159"/>
      <c r="Q36" s="159"/>
      <c r="R36" s="159"/>
      <c r="S36" s="160"/>
      <c r="T36" s="158" t="s">
        <v>58</v>
      </c>
      <c r="U36" s="159"/>
      <c r="V36" s="161"/>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5"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1.44140625" customWidth="1"/>
    <col min="17" max="17" width="8.77734375" customWidth="1"/>
    <col min="18" max="18" width="9.21875" bestFit="1" customWidth="1"/>
    <col min="19"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44910</v>
      </c>
    </row>
    <row r="4" spans="1:38" ht="16.2">
      <c r="A4" s="9"/>
      <c r="B4" s="11" t="s">
        <v>7</v>
      </c>
      <c r="C4" s="26"/>
      <c r="D4" s="24"/>
      <c r="E4" s="58" t="s">
        <v>91</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9" t="s">
        <v>27</v>
      </c>
      <c r="G9" s="159"/>
      <c r="H9" s="159"/>
      <c r="I9" s="159"/>
      <c r="J9" s="159"/>
      <c r="K9" s="159"/>
      <c r="L9" s="160"/>
      <c r="M9" s="158" t="s">
        <v>92</v>
      </c>
      <c r="N9" s="159"/>
      <c r="O9" s="159"/>
      <c r="P9" s="159"/>
      <c r="Q9" s="159"/>
      <c r="R9" s="159"/>
      <c r="S9" s="160"/>
      <c r="T9" s="158" t="s">
        <v>57</v>
      </c>
      <c r="U9" s="159"/>
      <c r="V9" s="16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4">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4.4">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4.4">
      <c r="A18" s="9"/>
      <c r="B18" s="12"/>
      <c r="C18" s="31" t="s">
        <v>15</v>
      </c>
      <c r="D18" s="26"/>
      <c r="E18" s="32"/>
      <c r="F18" s="72"/>
      <c r="G18" s="72"/>
      <c r="H18" s="72"/>
      <c r="I18" s="72"/>
      <c r="J18" s="64"/>
      <c r="K18" s="64"/>
      <c r="L18" s="60"/>
      <c r="M18" s="87"/>
      <c r="N18" s="87"/>
      <c r="O18" s="87"/>
      <c r="P18" s="87"/>
      <c r="Q18" s="64"/>
      <c r="R18" s="64"/>
      <c r="S18" s="60"/>
      <c r="T18" s="43"/>
      <c r="U18" s="44"/>
      <c r="V18" s="79"/>
    </row>
    <row r="19" spans="1:46" ht="14.4">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4.4">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4.4">
      <c r="A21" s="9"/>
      <c r="B21" s="12"/>
      <c r="C21" s="31" t="s">
        <v>10</v>
      </c>
      <c r="D21" s="26"/>
      <c r="E21" s="34"/>
      <c r="F21" s="72"/>
      <c r="G21" s="72"/>
      <c r="H21" s="72"/>
      <c r="I21" s="72"/>
      <c r="J21" s="64"/>
      <c r="K21" s="64"/>
      <c r="L21" s="60"/>
      <c r="M21" s="87"/>
      <c r="N21" s="87"/>
      <c r="O21" s="87"/>
      <c r="P21" s="87"/>
      <c r="Q21" s="64"/>
      <c r="R21" s="64"/>
      <c r="S21" s="60"/>
      <c r="T21" s="43"/>
      <c r="U21" s="44"/>
      <c r="V21" s="79"/>
    </row>
    <row r="22" spans="1:46" ht="14.4">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4.4">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4.4">
      <c r="A24" s="9"/>
      <c r="B24" s="12"/>
      <c r="C24" s="31" t="s">
        <v>16</v>
      </c>
      <c r="D24" s="26"/>
      <c r="E24" s="32"/>
      <c r="F24" s="72"/>
      <c r="G24" s="72"/>
      <c r="H24" s="72"/>
      <c r="I24" s="72"/>
      <c r="J24" s="64"/>
      <c r="K24" s="64"/>
      <c r="L24" s="60"/>
      <c r="M24" s="87"/>
      <c r="N24" s="87"/>
      <c r="O24" s="87"/>
      <c r="P24" s="87"/>
      <c r="Q24" s="64"/>
      <c r="R24" s="64"/>
      <c r="S24" s="60"/>
      <c r="T24" s="43"/>
      <c r="U24" s="44"/>
      <c r="V24" s="79"/>
    </row>
    <row r="25" spans="1:46" ht="14.4">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4.4">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4.4">
      <c r="A27" s="9"/>
      <c r="B27" s="12"/>
      <c r="C27" s="31" t="s">
        <v>17</v>
      </c>
      <c r="D27" s="26"/>
      <c r="E27" s="32"/>
      <c r="F27" s="72"/>
      <c r="G27" s="72"/>
      <c r="H27" s="72"/>
      <c r="I27" s="72"/>
      <c r="J27" s="64"/>
      <c r="K27" s="64"/>
      <c r="L27" s="60"/>
      <c r="M27" s="87"/>
      <c r="N27" s="87"/>
      <c r="O27" s="87"/>
      <c r="P27" s="87"/>
      <c r="Q27" s="64"/>
      <c r="R27" s="64"/>
      <c r="S27" s="60"/>
      <c r="T27" s="43"/>
      <c r="U27" s="44"/>
      <c r="V27" s="79"/>
    </row>
    <row r="28" spans="1:46" ht="14.4">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4.4">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9" t="str">
        <f>F9</f>
        <v>November</v>
      </c>
      <c r="G36" s="159"/>
      <c r="H36" s="159"/>
      <c r="I36" s="159"/>
      <c r="J36" s="159"/>
      <c r="K36" s="159"/>
      <c r="L36" s="160"/>
      <c r="M36" s="158" t="s">
        <v>93</v>
      </c>
      <c r="N36" s="159"/>
      <c r="O36" s="159"/>
      <c r="P36" s="159"/>
      <c r="Q36" s="159"/>
      <c r="R36" s="159"/>
      <c r="S36" s="160"/>
      <c r="T36" s="158" t="s">
        <v>58</v>
      </c>
      <c r="U36" s="159"/>
      <c r="V36" s="161"/>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5"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AT65"/>
  <sheetViews>
    <sheetView showGridLines="0" zoomScaleNormal="100" zoomScalePageLayoutView="40" workbookViewId="0"/>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1.44140625" customWidth="1"/>
    <col min="17" max="17" width="8.77734375" customWidth="1"/>
    <col min="18" max="18" width="9.21875" bestFit="1" customWidth="1"/>
    <col min="19"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44880</v>
      </c>
    </row>
    <row r="4" spans="1:38" ht="16.2">
      <c r="A4" s="9"/>
      <c r="B4" s="11" t="s">
        <v>7</v>
      </c>
      <c r="C4" s="26"/>
      <c r="D4" s="24"/>
      <c r="E4" s="58" t="s">
        <v>88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9" t="s">
        <v>24</v>
      </c>
      <c r="G9" s="159"/>
      <c r="H9" s="159"/>
      <c r="I9" s="159"/>
      <c r="J9" s="159"/>
      <c r="K9" s="159"/>
      <c r="L9" s="160"/>
      <c r="M9" s="158" t="s">
        <v>89</v>
      </c>
      <c r="N9" s="159"/>
      <c r="O9" s="159"/>
      <c r="P9" s="159"/>
      <c r="Q9" s="159"/>
      <c r="R9" s="159"/>
      <c r="S9" s="160"/>
      <c r="T9" s="158" t="s">
        <v>57</v>
      </c>
      <c r="U9" s="159"/>
      <c r="V9" s="16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4">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4.4">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4.4">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4.4">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4.4">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4.4">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41"/>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9" t="str">
        <f>F9</f>
        <v>October</v>
      </c>
      <c r="G36" s="159"/>
      <c r="H36" s="159"/>
      <c r="I36" s="159"/>
      <c r="J36" s="159"/>
      <c r="K36" s="159"/>
      <c r="L36" s="160"/>
      <c r="M36" s="158" t="s">
        <v>90</v>
      </c>
      <c r="N36" s="159"/>
      <c r="O36" s="159"/>
      <c r="P36" s="159"/>
      <c r="Q36" s="159"/>
      <c r="R36" s="159"/>
      <c r="S36" s="160"/>
      <c r="T36" s="158" t="s">
        <v>58</v>
      </c>
      <c r="U36" s="159"/>
      <c r="V36" s="16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5"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7"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7"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AT59"/>
  <sheetViews>
    <sheetView showGridLines="0" topLeftCell="A17" zoomScaleNormal="100" zoomScalePageLayoutView="40" workbookViewId="0"/>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1.44140625" customWidth="1"/>
    <col min="17" max="17" width="8.77734375" customWidth="1"/>
    <col min="18" max="18" width="9.21875" bestFit="1" customWidth="1"/>
    <col min="19"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85</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9" t="s">
        <v>22</v>
      </c>
      <c r="G9" s="159"/>
      <c r="H9" s="159"/>
      <c r="I9" s="159"/>
      <c r="J9" s="159"/>
      <c r="K9" s="159"/>
      <c r="L9" s="160"/>
      <c r="M9" s="158" t="s">
        <v>86</v>
      </c>
      <c r="N9" s="159"/>
      <c r="O9" s="159"/>
      <c r="P9" s="159"/>
      <c r="Q9" s="159"/>
      <c r="R9" s="159"/>
      <c r="S9" s="160"/>
      <c r="T9" s="158" t="s">
        <v>57</v>
      </c>
      <c r="U9" s="159"/>
      <c r="V9" s="16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4">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4.4">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4.4">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4.4">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4.4">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4.4">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9"/>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9" t="str">
        <f>F9</f>
        <v>September</v>
      </c>
      <c r="G36" s="159"/>
      <c r="H36" s="159"/>
      <c r="I36" s="159"/>
      <c r="J36" s="159"/>
      <c r="K36" s="159"/>
      <c r="L36" s="160"/>
      <c r="M36" s="158" t="s">
        <v>87</v>
      </c>
      <c r="N36" s="159"/>
      <c r="O36" s="159"/>
      <c r="P36" s="159"/>
      <c r="Q36" s="159"/>
      <c r="R36" s="159"/>
      <c r="S36" s="160"/>
      <c r="T36" s="158" t="s">
        <v>58</v>
      </c>
      <c r="U36" s="159"/>
      <c r="V36" s="16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5"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7"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7"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21875" bestFit="1" customWidth="1"/>
    <col min="14" max="14" width="10.21875" bestFit="1" customWidth="1"/>
    <col min="15" max="16" width="12.21875" bestFit="1" customWidth="1"/>
    <col min="17" max="19" width="8.77734375" customWidth="1"/>
    <col min="20" max="20" width="11.77734375" bestFit="1" customWidth="1"/>
    <col min="21" max="21" width="11.554687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72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9" t="s">
        <v>69</v>
      </c>
      <c r="G9" s="159"/>
      <c r="H9" s="159"/>
      <c r="I9" s="159"/>
      <c r="J9" s="159"/>
      <c r="K9" s="159"/>
      <c r="L9" s="160"/>
      <c r="M9" s="158" t="s">
        <v>71</v>
      </c>
      <c r="N9" s="159"/>
      <c r="O9" s="159"/>
      <c r="P9" s="159"/>
      <c r="Q9" s="159"/>
      <c r="R9" s="159"/>
      <c r="S9" s="160"/>
      <c r="T9" s="158" t="s">
        <v>57</v>
      </c>
      <c r="U9" s="159"/>
      <c r="V9" s="16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4">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4.4">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4.4">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4.4">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4.4">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4.4">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9" t="str">
        <f>F9</f>
        <v>August</v>
      </c>
      <c r="G36" s="159"/>
      <c r="H36" s="159"/>
      <c r="I36" s="159"/>
      <c r="J36" s="159"/>
      <c r="K36" s="159"/>
      <c r="L36" s="160"/>
      <c r="M36" s="158" t="s">
        <v>70</v>
      </c>
      <c r="N36" s="159"/>
      <c r="O36" s="159"/>
      <c r="P36" s="159"/>
      <c r="Q36" s="159"/>
      <c r="R36" s="159"/>
      <c r="S36" s="160"/>
      <c r="T36" s="158" t="s">
        <v>58</v>
      </c>
      <c r="U36" s="159"/>
      <c r="V36" s="16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5"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7"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7"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1.44140625" customWidth="1"/>
    <col min="17"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9" t="s">
        <v>55</v>
      </c>
      <c r="G9" s="159"/>
      <c r="H9" s="159"/>
      <c r="I9" s="159"/>
      <c r="J9" s="159"/>
      <c r="K9" s="159"/>
      <c r="L9" s="160"/>
      <c r="M9" s="158" t="s">
        <v>60</v>
      </c>
      <c r="N9" s="159"/>
      <c r="O9" s="159"/>
      <c r="P9" s="159"/>
      <c r="Q9" s="159"/>
      <c r="R9" s="159"/>
      <c r="S9" s="160"/>
      <c r="T9" s="158" t="s">
        <v>57</v>
      </c>
      <c r="U9" s="159"/>
      <c r="V9" s="16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4">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4.4">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4.4">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4.4">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4.4">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4.4">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9" t="str">
        <f>F9</f>
        <v>July</v>
      </c>
      <c r="G36" s="159"/>
      <c r="H36" s="159"/>
      <c r="I36" s="159"/>
      <c r="J36" s="159"/>
      <c r="K36" s="159"/>
      <c r="L36" s="160"/>
      <c r="M36" s="158" t="s">
        <v>61</v>
      </c>
      <c r="N36" s="159"/>
      <c r="O36" s="159"/>
      <c r="P36" s="159"/>
      <c r="Q36" s="159"/>
      <c r="R36" s="159"/>
      <c r="S36" s="160"/>
      <c r="T36" s="158" t="s">
        <v>58</v>
      </c>
      <c r="U36" s="159"/>
      <c r="V36" s="16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200000000000003"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5"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7"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7"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AL48"/>
  <sheetViews>
    <sheetView showGridLines="0" zoomScaleNormal="100" workbookViewId="0"/>
  </sheetViews>
  <sheetFormatPr defaultColWidth="0" defaultRowHeight="0"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5546875"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9" t="s">
        <v>51</v>
      </c>
      <c r="G6" s="159"/>
      <c r="H6" s="159"/>
      <c r="I6" s="159"/>
      <c r="J6" s="159"/>
      <c r="K6" s="159"/>
      <c r="L6" s="160"/>
      <c r="M6" s="158" t="s">
        <v>52</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4">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4">
      <c r="A12" s="9"/>
      <c r="B12" s="12"/>
      <c r="C12" s="31" t="s">
        <v>74</v>
      </c>
      <c r="D12" s="26"/>
      <c r="E12" s="32"/>
      <c r="F12" s="26"/>
      <c r="G12" s="26"/>
      <c r="H12" s="26"/>
      <c r="I12" s="26"/>
      <c r="J12" s="64"/>
      <c r="K12" s="64"/>
      <c r="L12" s="61"/>
      <c r="M12" s="43"/>
      <c r="N12" s="43"/>
      <c r="O12" s="43"/>
      <c r="P12" s="43"/>
      <c r="Q12" s="64"/>
      <c r="R12" s="65"/>
      <c r="S12" s="61"/>
      <c r="T12" s="43"/>
      <c r="U12" s="44"/>
      <c r="V12" s="44"/>
    </row>
    <row r="13" spans="1:38" ht="14.4">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4.4">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4.4">
      <c r="A15" s="9"/>
      <c r="B15" s="12"/>
      <c r="C15" s="31" t="s">
        <v>15</v>
      </c>
      <c r="D15" s="26"/>
      <c r="E15" s="32"/>
      <c r="F15" s="72"/>
      <c r="G15" s="72"/>
      <c r="H15" s="72"/>
      <c r="I15" s="72"/>
      <c r="J15" s="64"/>
      <c r="K15" s="64"/>
      <c r="L15" s="60"/>
      <c r="M15" s="43"/>
      <c r="N15" s="43"/>
      <c r="O15" s="43"/>
      <c r="P15" s="43"/>
      <c r="Q15" s="64"/>
      <c r="R15" s="64"/>
      <c r="S15" s="60"/>
      <c r="T15" s="43"/>
      <c r="U15" s="44"/>
      <c r="V15" s="44"/>
    </row>
    <row r="16" spans="1:38" ht="14.4">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4.4">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4.4">
      <c r="A18" s="9"/>
      <c r="B18" s="12"/>
      <c r="C18" s="31" t="s">
        <v>10</v>
      </c>
      <c r="D18" s="26"/>
      <c r="E18" s="34"/>
      <c r="F18" s="72"/>
      <c r="G18" s="72"/>
      <c r="H18" s="72"/>
      <c r="I18" s="72"/>
      <c r="J18" s="64"/>
      <c r="K18" s="64"/>
      <c r="L18" s="60"/>
      <c r="M18" s="43"/>
      <c r="N18" s="43"/>
      <c r="O18" s="43"/>
      <c r="P18" s="43"/>
      <c r="Q18" s="64"/>
      <c r="R18" s="64"/>
      <c r="S18" s="60"/>
      <c r="T18" s="43"/>
      <c r="U18" s="44"/>
      <c r="V18" s="44"/>
    </row>
    <row r="19" spans="1:38" ht="14.4">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4.4">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4.4">
      <c r="A21" s="9"/>
      <c r="B21" s="12"/>
      <c r="C21" s="31" t="s">
        <v>16</v>
      </c>
      <c r="D21" s="26"/>
      <c r="E21" s="32"/>
      <c r="F21" s="72"/>
      <c r="G21" s="72"/>
      <c r="H21" s="72"/>
      <c r="I21" s="72"/>
      <c r="J21" s="64"/>
      <c r="K21" s="64"/>
      <c r="L21" s="60"/>
      <c r="M21" s="43"/>
      <c r="N21" s="43"/>
      <c r="O21" s="43"/>
      <c r="P21" s="43"/>
      <c r="Q21" s="64"/>
      <c r="R21" s="64"/>
      <c r="S21" s="60"/>
      <c r="T21" s="43"/>
      <c r="U21" s="44"/>
      <c r="V21" s="44"/>
    </row>
    <row r="22" spans="1:38" ht="14.4">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4.4">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4.4">
      <c r="A24" s="9"/>
      <c r="B24" s="12"/>
      <c r="C24" s="31" t="s">
        <v>17</v>
      </c>
      <c r="D24" s="26"/>
      <c r="E24" s="32"/>
      <c r="F24" s="72"/>
      <c r="G24" s="72"/>
      <c r="H24" s="72"/>
      <c r="I24" s="72"/>
      <c r="J24" s="64"/>
      <c r="K24" s="64"/>
      <c r="L24" s="60"/>
      <c r="M24" s="43"/>
      <c r="N24" s="43"/>
      <c r="O24" s="43"/>
      <c r="P24" s="43"/>
      <c r="Q24" s="64"/>
      <c r="R24" s="64"/>
      <c r="S24" s="60"/>
      <c r="T24" s="43"/>
      <c r="U24" s="44"/>
      <c r="V24" s="44"/>
    </row>
    <row r="25" spans="1:38" ht="14.4">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4.4">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5.6"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AL48"/>
  <sheetViews>
    <sheetView showGridLines="0" zoomScaleNormal="100" workbookViewId="0"/>
  </sheetViews>
  <sheetFormatPr defaultColWidth="0" defaultRowHeight="15"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2.21875"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9" t="s">
        <v>47</v>
      </c>
      <c r="G6" s="159"/>
      <c r="H6" s="159"/>
      <c r="I6" s="159"/>
      <c r="J6" s="159"/>
      <c r="K6" s="159"/>
      <c r="L6" s="160"/>
      <c r="M6" s="158" t="s">
        <v>49</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4">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ht="14.4">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ht="14.4">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ht="14.4">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ht="14.4">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ht="14.4">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L48"/>
  <sheetViews>
    <sheetView showGridLines="0" zoomScaleNormal="100" workbookViewId="0"/>
  </sheetViews>
  <sheetFormatPr defaultColWidth="0" defaultRowHeight="15"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9" t="s">
        <v>45</v>
      </c>
      <c r="G6" s="159"/>
      <c r="H6" s="159"/>
      <c r="I6" s="159"/>
      <c r="J6" s="159"/>
      <c r="K6" s="159"/>
      <c r="L6" s="160"/>
      <c r="M6" s="158" t="s">
        <v>46</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4">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ht="14.4">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ht="14.4">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ht="14.4">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ht="14.4">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ht="14.4">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AL48"/>
  <sheetViews>
    <sheetView showGridLines="0" zoomScaleNormal="100" workbookViewId="0"/>
  </sheetViews>
  <sheetFormatPr defaultColWidth="0" defaultRowHeight="15"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9" t="s">
        <v>41</v>
      </c>
      <c r="G6" s="159"/>
      <c r="H6" s="159"/>
      <c r="I6" s="159"/>
      <c r="J6" s="159"/>
      <c r="K6" s="159"/>
      <c r="L6" s="160"/>
      <c r="M6" s="158" t="s">
        <v>43</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4">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ht="14.4">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ht="14.4">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ht="14.4">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ht="14.4">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ht="14.4">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fitToPage="1"/>
  </sheetPr>
  <dimension ref="A1:AL48"/>
  <sheetViews>
    <sheetView showGridLines="0" zoomScaleNormal="100" workbookViewId="0"/>
  </sheetViews>
  <sheetFormatPr defaultColWidth="0" defaultRowHeight="15" customHeight="1" zeroHeight="1"/>
  <cols>
    <col min="1" max="3" width="2.5546875" customWidth="1"/>
    <col min="4" max="4" width="9.21875" customWidth="1"/>
    <col min="5" max="6" width="15.44140625" customWidth="1"/>
    <col min="7" max="8" width="11.21875" bestFit="1" customWidth="1"/>
    <col min="9" max="9" width="10.5546875" bestFit="1" customWidth="1"/>
    <col min="10" max="10" width="8.5546875" customWidth="1"/>
    <col min="11" max="12" width="9.21875" customWidth="1"/>
    <col min="13" max="13" width="10.77734375"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9" t="s">
        <v>39</v>
      </c>
      <c r="G6" s="159"/>
      <c r="H6" s="159"/>
      <c r="I6" s="159"/>
      <c r="J6" s="159"/>
      <c r="K6" s="159"/>
      <c r="L6" s="160"/>
      <c r="M6" s="158" t="s">
        <v>38</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4">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ht="14.4">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ht="14.4">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ht="14.4">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ht="14.4">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ht="14.4">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fitToPage="1"/>
  </sheetPr>
  <dimension ref="A1:AL48"/>
  <sheetViews>
    <sheetView showGridLines="0" zoomScaleNormal="100" workbookViewId="0"/>
  </sheetViews>
  <sheetFormatPr defaultColWidth="0" defaultRowHeight="15" customHeight="1" zeroHeight="1"/>
  <cols>
    <col min="1" max="3" width="2.5546875" customWidth="1"/>
    <col min="4" max="4" width="9.21875" customWidth="1"/>
    <col min="5" max="6" width="15.44140625" customWidth="1"/>
    <col min="7" max="7" width="11.21875" bestFit="1" customWidth="1"/>
    <col min="8" max="8" width="10.77734375" bestFit="1" customWidth="1"/>
    <col min="9" max="9" width="11.21875" bestFit="1" customWidth="1"/>
    <col min="10" max="10" width="8.5546875" customWidth="1"/>
    <col min="11" max="12" width="9.21875" customWidth="1"/>
    <col min="13" max="13" width="10.77734375"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37</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9" t="s">
        <v>33</v>
      </c>
      <c r="G6" s="159"/>
      <c r="H6" s="159"/>
      <c r="I6" s="159"/>
      <c r="J6" s="159"/>
      <c r="K6" s="159"/>
      <c r="L6" s="160"/>
      <c r="M6" s="158" t="s">
        <v>33</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4">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ht="14.4">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ht="14.4">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ht="14.4">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ht="14.4">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ht="14.4">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5.6"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AG48"/>
  <sheetViews>
    <sheetView showGridLines="0" zoomScaleNormal="100" workbookViewId="0"/>
  </sheetViews>
  <sheetFormatPr defaultColWidth="0" defaultRowHeight="15" customHeight="1" zeroHeight="1"/>
  <cols>
    <col min="1" max="3" width="2.5546875" customWidth="1"/>
    <col min="4" max="4" width="9.21875" customWidth="1"/>
    <col min="5" max="5" width="15.44140625" customWidth="1"/>
    <col min="6" max="6" width="11.21875" bestFit="1" customWidth="1"/>
    <col min="7" max="7" width="9.21875" customWidth="1"/>
    <col min="8" max="8" width="10.5546875" bestFit="1" customWidth="1"/>
    <col min="9" max="10" width="9.21875" customWidth="1"/>
    <col min="11" max="11" width="10.21875" bestFit="1" customWidth="1"/>
    <col min="12" max="12" width="12.21875" bestFit="1" customWidth="1"/>
    <col min="13" max="13" width="12.5546875" bestFit="1" customWidth="1"/>
    <col min="14" max="15" width="9.21875" customWidth="1"/>
    <col min="16" max="16" width="11.77734375" bestFit="1" customWidth="1"/>
    <col min="17" max="17" width="12.44140625" customWidth="1"/>
    <col min="18" max="18" width="3.21875" style="9" customWidth="1"/>
    <col min="19" max="33" width="0" style="9" hidden="1" customWidth="1"/>
    <col min="34" max="16384" width="9.218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30</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8" t="s">
        <v>31</v>
      </c>
      <c r="G6" s="167"/>
      <c r="H6" s="167"/>
      <c r="I6" s="168"/>
      <c r="J6" s="169"/>
      <c r="K6" s="158" t="s">
        <v>32</v>
      </c>
      <c r="L6" s="167"/>
      <c r="M6" s="167"/>
      <c r="N6" s="168"/>
      <c r="O6" s="169"/>
      <c r="P6" s="159" t="s">
        <v>9</v>
      </c>
      <c r="Q6" s="167"/>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4">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4">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4">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4">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4">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4">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5.6"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6:8" s="9" customFormat="1" ht="14.4" hidden="1">
      <c r="F33" s="41"/>
      <c r="G33" s="41"/>
      <c r="H33" s="41"/>
    </row>
    <row r="34" spans="6:8" s="9" customFormat="1" ht="14.4" hidden="1">
      <c r="F34" s="41"/>
      <c r="G34" s="41"/>
      <c r="H34" s="41"/>
    </row>
    <row r="35" spans="6:8" s="9" customFormat="1" ht="14.4" hidden="1">
      <c r="F35" s="41"/>
      <c r="G35" s="41"/>
      <c r="H35" s="41"/>
    </row>
    <row r="36" spans="6:8" s="9" customFormat="1" ht="14.4" hidden="1">
      <c r="F36" s="41"/>
      <c r="G36" s="41"/>
      <c r="H36" s="41"/>
    </row>
    <row r="37" spans="6:8" s="9" customFormat="1" ht="14.4" hidden="1">
      <c r="F37" s="41"/>
      <c r="G37" s="41"/>
      <c r="H37" s="41"/>
    </row>
    <row r="38" spans="6:8" s="9" customFormat="1" ht="14.4" hidden="1">
      <c r="F38" s="41"/>
      <c r="G38" s="41"/>
      <c r="H38" s="41"/>
    </row>
    <row r="39" spans="6:8" s="9" customFormat="1" ht="14.4" hidden="1">
      <c r="F39" s="41"/>
      <c r="G39" s="41"/>
      <c r="H39" s="41"/>
    </row>
    <row r="40" spans="6:8" s="9" customFormat="1" ht="14.4" hidden="1">
      <c r="F40" s="41"/>
      <c r="G40" s="41"/>
      <c r="H40" s="41"/>
    </row>
    <row r="41" spans="6:8" s="9" customFormat="1" ht="14.4" hidden="1">
      <c r="F41" s="41"/>
      <c r="G41" s="41"/>
      <c r="H41" s="41"/>
    </row>
    <row r="42" spans="6:8" s="9" customFormat="1" ht="14.4" hidden="1">
      <c r="F42" s="41"/>
      <c r="G42" s="41"/>
      <c r="H42" s="41"/>
    </row>
    <row r="43" spans="6:8" s="9" customFormat="1" ht="14.4" hidden="1">
      <c r="F43" s="41"/>
      <c r="G43" s="41"/>
      <c r="H43" s="41"/>
    </row>
    <row r="44" spans="6:8" s="9" customFormat="1" ht="14.4" hidden="1">
      <c r="F44" s="41"/>
      <c r="G44" s="41"/>
      <c r="H44" s="41"/>
    </row>
    <row r="45" spans="6:8" s="9" customFormat="1" ht="14.4" hidden="1">
      <c r="F45" s="41"/>
      <c r="G45" s="41"/>
      <c r="H45" s="41"/>
    </row>
    <row r="46" spans="6:8" s="9" customFormat="1" ht="14.4" hidden="1">
      <c r="F46" s="41"/>
      <c r="G46" s="41"/>
      <c r="H46" s="41"/>
    </row>
    <row r="47" spans="6:8" s="9" customFormat="1" ht="14.4" hidden="1">
      <c r="F47" s="41"/>
      <c r="G47" s="41"/>
      <c r="H47" s="41"/>
    </row>
    <row r="48" spans="6:8" s="9"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fitToPage="1"/>
  </sheetPr>
  <dimension ref="A1:AG48"/>
  <sheetViews>
    <sheetView showGridLines="0" zoomScaleNormal="100" workbookViewId="0"/>
  </sheetViews>
  <sheetFormatPr defaultColWidth="0" defaultRowHeight="15" customHeight="1" zeroHeight="1"/>
  <cols>
    <col min="1" max="3" width="2.5546875" customWidth="1"/>
    <col min="4" max="4" width="9.21875" customWidth="1"/>
    <col min="5" max="5" width="15.44140625" customWidth="1"/>
    <col min="6" max="6" width="11.21875" bestFit="1" customWidth="1"/>
    <col min="7" max="7" width="9.21875" customWidth="1"/>
    <col min="8" max="8" width="10.5546875" bestFit="1" customWidth="1"/>
    <col min="9" max="10" width="9.21875" customWidth="1"/>
    <col min="11" max="11" width="10.21875" bestFit="1" customWidth="1"/>
    <col min="12" max="12" width="12.21875" bestFit="1" customWidth="1"/>
    <col min="13" max="13" width="12.5546875" bestFit="1" customWidth="1"/>
    <col min="14" max="15" width="9.21875" customWidth="1"/>
    <col min="16" max="16" width="11.77734375" bestFit="1" customWidth="1"/>
    <col min="17" max="17" width="12.44140625" customWidth="1"/>
    <col min="18" max="18" width="3.21875" style="9" customWidth="1"/>
    <col min="19" max="33" width="0" style="9" hidden="1" customWidth="1"/>
    <col min="34" max="16384" width="9.218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26</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8" t="s">
        <v>27</v>
      </c>
      <c r="G6" s="167"/>
      <c r="H6" s="167"/>
      <c r="I6" s="168"/>
      <c r="J6" s="169"/>
      <c r="K6" s="158" t="s">
        <v>28</v>
      </c>
      <c r="L6" s="167"/>
      <c r="M6" s="167"/>
      <c r="N6" s="168"/>
      <c r="O6" s="169"/>
      <c r="P6" s="159" t="s">
        <v>9</v>
      </c>
      <c r="Q6" s="167"/>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4">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4">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4">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4">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4">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4">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5.6"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fitToPage="1"/>
  </sheetPr>
  <dimension ref="A1:AG48"/>
  <sheetViews>
    <sheetView showGridLines="0" zoomScaleNormal="100" workbookViewId="0"/>
  </sheetViews>
  <sheetFormatPr defaultColWidth="0" defaultRowHeight="15" customHeight="1" zeroHeight="1"/>
  <cols>
    <col min="1" max="3" width="2.5546875" customWidth="1"/>
    <col min="4" max="4" width="9.21875" customWidth="1"/>
    <col min="5" max="5" width="15.44140625" customWidth="1"/>
    <col min="6" max="6" width="11" bestFit="1" customWidth="1"/>
    <col min="7" max="7" width="9.21875" customWidth="1"/>
    <col min="8" max="8" width="11" bestFit="1" customWidth="1"/>
    <col min="9" max="10" width="9.21875" customWidth="1"/>
    <col min="11" max="11" width="11" bestFit="1" customWidth="1"/>
    <col min="12" max="12" width="11.77734375" bestFit="1" customWidth="1"/>
    <col min="13" max="13" width="12.21875" bestFit="1" customWidth="1"/>
    <col min="14" max="15" width="9.21875" customWidth="1"/>
    <col min="16" max="16" width="11.77734375" bestFit="1" customWidth="1"/>
    <col min="17" max="17" width="12.44140625" customWidth="1"/>
    <col min="18" max="18" width="3.21875" style="9" customWidth="1"/>
    <col min="19" max="33" width="0" style="9" hidden="1" customWidth="1"/>
    <col min="34" max="16384" width="9.218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25</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8" t="s">
        <v>24</v>
      </c>
      <c r="G6" s="167"/>
      <c r="H6" s="167"/>
      <c r="I6" s="168"/>
      <c r="J6" s="169"/>
      <c r="K6" s="158" t="s">
        <v>8</v>
      </c>
      <c r="L6" s="167"/>
      <c r="M6" s="167"/>
      <c r="N6" s="168"/>
      <c r="O6" s="169"/>
      <c r="P6" s="159" t="s">
        <v>9</v>
      </c>
      <c r="Q6" s="167"/>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4">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4">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4">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4">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4">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4">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5.6"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fitToPage="1"/>
  </sheetPr>
  <dimension ref="A1:AG48"/>
  <sheetViews>
    <sheetView zoomScaleNormal="100" workbookViewId="0"/>
  </sheetViews>
  <sheetFormatPr defaultColWidth="0" defaultRowHeight="15" customHeight="1" zeroHeight="1"/>
  <cols>
    <col min="1" max="3" width="2.5546875" customWidth="1"/>
    <col min="4" max="4" width="9.21875" customWidth="1"/>
    <col min="5" max="5" width="15.44140625" customWidth="1"/>
    <col min="6" max="6" width="11.21875" bestFit="1" customWidth="1"/>
    <col min="7" max="7" width="9.21875" customWidth="1"/>
    <col min="8" max="8" width="11.21875" bestFit="1" customWidth="1"/>
    <col min="9" max="10" width="9.21875" customWidth="1"/>
    <col min="11" max="11" width="11" bestFit="1" customWidth="1"/>
    <col min="12" max="13" width="12.21875" bestFit="1" customWidth="1"/>
    <col min="14" max="15" width="9.21875" customWidth="1"/>
    <col min="16" max="16" width="13" bestFit="1" customWidth="1"/>
    <col min="17" max="17" width="12.44140625" customWidth="1"/>
    <col min="18" max="18" width="3.21875" style="9" customWidth="1"/>
    <col min="19" max="33" width="0" style="9" hidden="1" customWidth="1"/>
    <col min="34" max="16384" width="9.218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21</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8" t="s">
        <v>22</v>
      </c>
      <c r="G6" s="167"/>
      <c r="H6" s="167"/>
      <c r="I6" s="168"/>
      <c r="J6" s="169"/>
      <c r="K6" s="158" t="s">
        <v>23</v>
      </c>
      <c r="L6" s="167"/>
      <c r="M6" s="167"/>
      <c r="N6" s="168"/>
      <c r="O6" s="169"/>
      <c r="P6" s="159" t="s">
        <v>9</v>
      </c>
      <c r="Q6" s="167"/>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4">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4">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4">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4">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4">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4">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5.6"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A16FC12F-4478-42E3-9A48-BDD9224AE15B}">
  <ds:schemaRefs>
    <ds:schemaRef ds:uri="8cd7474e-1d48-42f1-a929-9fa835c241d5"/>
    <ds:schemaRef ds:uri="http://purl.org/dc/dcmitype/"/>
    <ds:schemaRef ds:uri="http://www.w3.org/XML/1998/namespace"/>
    <ds:schemaRef ds:uri="http://schemas.openxmlformats.org/package/2006/metadata/core-properties"/>
    <ds:schemaRef ds:uri="http://schemas.microsoft.com/office/2006/metadata/properties"/>
    <ds:schemaRef ds:uri="50acc271-0769-44fa-a07c-5c2dfce6e462"/>
    <ds:schemaRef ds:uri="http://schemas.microsoft.com/office/2006/documentManagement/types"/>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57127529-2855-4632-823D-9BAF3371D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45</vt:i4>
      </vt:variant>
      <vt:variant>
        <vt:lpstr>Adlandırılmış Aralıklar</vt:lpstr>
      </vt:variant>
      <vt:variant>
        <vt:i4>3</vt:i4>
      </vt:variant>
    </vt:vector>
  </HeadingPairs>
  <TitlesOfParts>
    <vt:vector size="48" baseType="lpstr">
      <vt:lpstr> </vt:lpstr>
      <vt:lpstr>Disclaimer</vt:lpstr>
      <vt:lpstr>Notes</vt:lpstr>
      <vt:lpstr>Occupancy_2024</vt:lpstr>
      <vt:lpstr>Traffic&gt;</vt:lpstr>
      <vt:lpstr>Nov-24</vt:lpstr>
      <vt:lpstr>Oct-24</vt:lpstr>
      <vt:lpstr>Sep-24</vt:lpstr>
      <vt:lpstr>Aug-24</vt:lpstr>
      <vt:lpstr>July-24</vt:lpstr>
      <vt:lpstr>June-24</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Disclaimer!Yazdırma_Alanı</vt:lpstr>
      <vt:lpstr>Notes!Yazdırma_Alanı</vt:lpstr>
      <vt:lpstr>'Traffic&gt;'!Yazdırma_Alanı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Ugur Noyan</cp:lastModifiedBy>
  <cp:lastPrinted>2022-08-04T14:43:41Z</cp:lastPrinted>
  <dcterms:created xsi:type="dcterms:W3CDTF">2021-12-10T09:13:50Z</dcterms:created>
  <dcterms:modified xsi:type="dcterms:W3CDTF">2024-12-19T09:10:09Z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