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5"/>
  </bookViews>
  <sheets>
    <sheet name=" " sheetId="3" r:id="rId1"/>
    <sheet name="Disclaimer" sheetId="13" r:id="rId2"/>
    <sheet name="Notes" sheetId="11" r:id="rId3"/>
    <sheet name="Occupancy_2023" sheetId="24" r:id="rId4"/>
    <sheet name="Traffic&gt;" sheetId="25" r:id="rId5"/>
    <sheet name="Oct-23" sheetId="41" r:id="rId6"/>
    <sheet name="Sep-23" sheetId="40" r:id="rId7"/>
    <sheet name="Aug-23" sheetId="38" r:id="rId8"/>
    <sheet name="July-23" sheetId="37" r:id="rId9"/>
    <sheet name="June-23" sheetId="36" r:id="rId10"/>
    <sheet name="May-23" sheetId="35" r:id="rId11"/>
    <sheet name="Apr-23" sheetId="34" r:id="rId12"/>
    <sheet name="Mar-23" sheetId="33" r:id="rId13"/>
    <sheet name="Mar-23_old structure" sheetId="32" r:id="rId14"/>
    <sheet name="Feb-23" sheetId="31" r:id="rId15"/>
    <sheet name="Jan-23" sheetId="30" r:id="rId16"/>
    <sheet name="Dec-22" sheetId="29" r:id="rId17"/>
    <sheet name="Nov-22" sheetId="28" r:id="rId18"/>
    <sheet name="Oct-22" sheetId="27" r:id="rId19"/>
    <sheet name="Sep-22" sheetId="26" r:id="rId20"/>
    <sheet name="Aug-22" sheetId="22" r:id="rId21"/>
    <sheet name="Jul-22" sheetId="21" r:id="rId22"/>
    <sheet name="Jun-22" sheetId="20" r:id="rId23"/>
    <sheet name="May-22" sheetId="19" r:id="rId24"/>
    <sheet name="Apr-22" sheetId="18" r:id="rId25"/>
    <sheet name="Mar-22" sheetId="17" r:id="rId26"/>
    <sheet name="Feb-22" sheetId="16" r:id="rId27"/>
    <sheet name="Jan-22" sheetId="15" r:id="rId28"/>
    <sheet name="Dec-21" sheetId="14" r:id="rId29"/>
    <sheet name="Nov-21" sheetId="10" r:id="rId30"/>
    <sheet name="Oct-21" sheetId="9" r:id="rId31"/>
    <sheet name="Sept-21" sheetId="1" r:id="rId32"/>
  </sheets>
  <externalReferences>
    <externalReference r:id="rId33"/>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24" hidden="1">'Apr-22'!$X:$XFD</definedName>
    <definedName name="Z_5F6D01E3_9E6F_4D7F_980F_63899AF95899_.wvu.Cols" localSheetId="20" hidden="1">'Aug-22'!$X:$XFD</definedName>
    <definedName name="Z_5F6D01E3_9E6F_4D7F_980F_63899AF95899_.wvu.Cols" localSheetId="28" hidden="1">'Dec-21'!$S:$XFD</definedName>
    <definedName name="Z_5F6D01E3_9E6F_4D7F_980F_63899AF95899_.wvu.Cols" localSheetId="16" hidden="1">'Dec-22'!$X:$XFD</definedName>
    <definedName name="Z_5F6D01E3_9E6F_4D7F_980F_63899AF95899_.wvu.Cols" localSheetId="1" hidden="1">Disclaimer!$X:$XFD</definedName>
    <definedName name="Z_5F6D01E3_9E6F_4D7F_980F_63899AF95899_.wvu.Cols" localSheetId="26" hidden="1">'Feb-22'!$X:$XFD</definedName>
    <definedName name="Z_5F6D01E3_9E6F_4D7F_980F_63899AF95899_.wvu.Cols" localSheetId="27" hidden="1">'Jan-22'!$X:$XFD</definedName>
    <definedName name="Z_5F6D01E3_9E6F_4D7F_980F_63899AF95899_.wvu.Cols" localSheetId="15" hidden="1">'Jan-23'!$AC:$XFD</definedName>
    <definedName name="Z_5F6D01E3_9E6F_4D7F_980F_63899AF95899_.wvu.Cols" localSheetId="21" hidden="1">'Jul-22'!$X:$XFD</definedName>
    <definedName name="Z_5F6D01E3_9E6F_4D7F_980F_63899AF95899_.wvu.Cols" localSheetId="22" hidden="1">'Jun-22'!$X:$XFD</definedName>
    <definedName name="Z_5F6D01E3_9E6F_4D7F_980F_63899AF95899_.wvu.Cols" localSheetId="25" hidden="1">'Mar-22'!$X:$XFD</definedName>
    <definedName name="Z_5F6D01E3_9E6F_4D7F_980F_63899AF95899_.wvu.Cols" localSheetId="23" hidden="1">'May-22'!$X:$XFD</definedName>
    <definedName name="Z_5F6D01E3_9E6F_4D7F_980F_63899AF95899_.wvu.Cols" localSheetId="2" hidden="1">Notes!$S:$XFD</definedName>
    <definedName name="Z_5F6D01E3_9E6F_4D7F_980F_63899AF95899_.wvu.Cols" localSheetId="29" hidden="1">'Nov-21'!$S:$XFD</definedName>
    <definedName name="Z_5F6D01E3_9E6F_4D7F_980F_63899AF95899_.wvu.Cols" localSheetId="17" hidden="1">'Nov-22'!$X:$XFD</definedName>
    <definedName name="Z_5F6D01E3_9E6F_4D7F_980F_63899AF95899_.wvu.Cols" localSheetId="3" hidden="1">Occupancy_2023!$AB:$XFD</definedName>
    <definedName name="Z_5F6D01E3_9E6F_4D7F_980F_63899AF95899_.wvu.Cols" localSheetId="30" hidden="1">'Oct-21'!$S:$XFD</definedName>
    <definedName name="Z_5F6D01E3_9E6F_4D7F_980F_63899AF95899_.wvu.Cols" localSheetId="18" hidden="1">'Oct-22'!$X:$XFD</definedName>
    <definedName name="Z_5F6D01E3_9E6F_4D7F_980F_63899AF95899_.wvu.Cols" localSheetId="19" hidden="1">'Sep-22'!$X:$XFD</definedName>
    <definedName name="Z_5F6D01E3_9E6F_4D7F_980F_63899AF95899_.wvu.Cols" localSheetId="31"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24" hidden="1">'Apr-22'!$49:$1048576,'Apr-22'!$30:$48</definedName>
    <definedName name="Z_5F6D01E3_9E6F_4D7F_980F_63899AF95899_.wvu.Rows" localSheetId="28" hidden="1">'Dec-21'!$49:$1048576,'Dec-21'!$30:$48</definedName>
    <definedName name="Z_5F6D01E3_9E6F_4D7F_980F_63899AF95899_.wvu.Rows" localSheetId="1" hidden="1">Disclaimer!$45:$1048576,Disclaimer!$30:$44</definedName>
    <definedName name="Z_5F6D01E3_9E6F_4D7F_980F_63899AF95899_.wvu.Rows" localSheetId="26" hidden="1">'Feb-22'!$49:$1048576,'Feb-22'!$30:$48</definedName>
    <definedName name="Z_5F6D01E3_9E6F_4D7F_980F_63899AF95899_.wvu.Rows" localSheetId="27" hidden="1">'Jan-22'!$49:$1048576,'Jan-22'!$30:$48</definedName>
    <definedName name="Z_5F6D01E3_9E6F_4D7F_980F_63899AF95899_.wvu.Rows" localSheetId="22" hidden="1">'Jun-22'!$49:$1048576,'Jun-22'!$30:$48</definedName>
    <definedName name="Z_5F6D01E3_9E6F_4D7F_980F_63899AF95899_.wvu.Rows" localSheetId="25" hidden="1">'Mar-22'!$49:$1048576,'Mar-22'!$30:$48</definedName>
    <definedName name="Z_5F6D01E3_9E6F_4D7F_980F_63899AF95899_.wvu.Rows" localSheetId="23" hidden="1">'May-22'!$49:$1048576,'May-22'!$30:$48</definedName>
    <definedName name="Z_5F6D01E3_9E6F_4D7F_980F_63899AF95899_.wvu.Rows" localSheetId="2" hidden="1">Notes!$45:$1048576,Notes!$27:$44</definedName>
    <definedName name="Z_5F6D01E3_9E6F_4D7F_980F_63899AF95899_.wvu.Rows" localSheetId="29" hidden="1">'Nov-21'!$49:$1048576,'Nov-21'!$30:$48</definedName>
    <definedName name="Z_5F6D01E3_9E6F_4D7F_980F_63899AF95899_.wvu.Rows" localSheetId="30" hidden="1">'Oct-21'!$49:$1048576,'Oct-21'!$30:$48</definedName>
    <definedName name="Z_5F6D01E3_9E6F_4D7F_980F_63899AF95899_.wvu.Rows" localSheetId="31"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0" i="41" l="1"/>
  <c r="R50" i="41"/>
  <c r="Q50" i="41"/>
  <c r="P50" i="41"/>
  <c r="O50" i="41"/>
  <c r="S49" i="41"/>
  <c r="R49" i="41"/>
  <c r="Q49" i="41"/>
  <c r="P49" i="41"/>
  <c r="O49" i="41"/>
  <c r="S47" i="41"/>
  <c r="R47" i="41"/>
  <c r="Q47" i="41"/>
  <c r="P47" i="41"/>
  <c r="O47" i="41"/>
  <c r="S46" i="41"/>
  <c r="R46" i="41"/>
  <c r="Q46" i="41"/>
  <c r="P46" i="41"/>
  <c r="O46" i="41"/>
  <c r="S44" i="41"/>
  <c r="R44" i="41"/>
  <c r="Q44" i="41"/>
  <c r="P44" i="41"/>
  <c r="O44" i="41"/>
  <c r="S43" i="41"/>
  <c r="R43" i="41"/>
  <c r="Q43" i="41"/>
  <c r="P43" i="41"/>
  <c r="O43" i="41"/>
  <c r="S41" i="41"/>
  <c r="R41" i="41"/>
  <c r="Q41" i="41"/>
  <c r="P41" i="41"/>
  <c r="O41" i="41"/>
  <c r="S40" i="41"/>
  <c r="R40" i="41"/>
  <c r="Q40" i="41"/>
  <c r="P40" i="41"/>
  <c r="O40" i="41"/>
  <c r="S38" i="41"/>
  <c r="R38" i="41"/>
  <c r="Q38" i="41"/>
  <c r="P38" i="41"/>
  <c r="O38" i="41"/>
  <c r="S37" i="41"/>
  <c r="R37" i="41"/>
  <c r="Q37" i="41"/>
  <c r="P37" i="41"/>
  <c r="O37" i="41"/>
  <c r="S26" i="41"/>
  <c r="R26" i="41"/>
  <c r="Q26" i="41"/>
  <c r="P26" i="41"/>
  <c r="O26" i="41"/>
  <c r="S25" i="41"/>
  <c r="R25" i="41"/>
  <c r="Q25" i="41"/>
  <c r="P25" i="41"/>
  <c r="O25" i="41"/>
  <c r="S23" i="41"/>
  <c r="R23" i="41"/>
  <c r="Q23" i="41"/>
  <c r="P23" i="41"/>
  <c r="O23" i="41"/>
  <c r="S22" i="41"/>
  <c r="R22" i="41"/>
  <c r="Q22" i="41"/>
  <c r="P22" i="41"/>
  <c r="O22" i="41"/>
  <c r="S20" i="41"/>
  <c r="R20" i="41"/>
  <c r="Q20" i="41"/>
  <c r="P20" i="41"/>
  <c r="O20" i="41"/>
  <c r="S19" i="41"/>
  <c r="R19" i="41"/>
  <c r="Q19" i="41"/>
  <c r="P19" i="41"/>
  <c r="O19" i="41"/>
  <c r="S17" i="41"/>
  <c r="R17" i="41"/>
  <c r="Q17" i="41"/>
  <c r="P17" i="41"/>
  <c r="O17" i="41"/>
  <c r="S16" i="41"/>
  <c r="R16" i="41"/>
  <c r="Q16" i="41"/>
  <c r="P16" i="41"/>
  <c r="O16" i="41"/>
  <c r="S14" i="41"/>
  <c r="R14" i="41"/>
  <c r="Q14" i="41"/>
  <c r="P14" i="41"/>
  <c r="O14" i="41"/>
  <c r="S13" i="41"/>
  <c r="R13" i="41"/>
  <c r="Q13" i="41"/>
  <c r="P13" i="41"/>
  <c r="O13" i="41"/>
  <c r="AA52" i="4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T19"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Q49" i="40"/>
  <c r="O47" i="40"/>
  <c r="S46" i="40"/>
  <c r="Q44" i="40"/>
  <c r="P44" i="40"/>
  <c r="R41" i="40"/>
  <c r="R37" i="40"/>
  <c r="S26" i="40"/>
  <c r="R26" i="40"/>
  <c r="Q26" i="40"/>
  <c r="P26" i="40"/>
  <c r="O26" i="40"/>
  <c r="U26" i="40" s="1"/>
  <c r="S25" i="40"/>
  <c r="R25" i="40"/>
  <c r="Q25" i="40"/>
  <c r="P25" i="40"/>
  <c r="O25" i="40"/>
  <c r="S23" i="40"/>
  <c r="R23" i="40"/>
  <c r="Q23" i="40"/>
  <c r="P23" i="40"/>
  <c r="O23" i="40"/>
  <c r="S22" i="40"/>
  <c r="R22" i="40"/>
  <c r="Q22" i="40"/>
  <c r="P22" i="40"/>
  <c r="O22" i="40"/>
  <c r="S20" i="40"/>
  <c r="R20" i="40"/>
  <c r="V20" i="40" s="1"/>
  <c r="Q20" i="40"/>
  <c r="P20" i="40"/>
  <c r="O20" i="40"/>
  <c r="S19" i="40"/>
  <c r="R19" i="40"/>
  <c r="Q19" i="40"/>
  <c r="P19" i="40"/>
  <c r="O19" i="40"/>
  <c r="S17" i="40"/>
  <c r="R17" i="40"/>
  <c r="Q17" i="40"/>
  <c r="P17" i="40"/>
  <c r="O17" i="40"/>
  <c r="S16" i="40"/>
  <c r="R16" i="40"/>
  <c r="Q16" i="40"/>
  <c r="P16" i="40"/>
  <c r="O16" i="40"/>
  <c r="S14" i="40"/>
  <c r="R14" i="40"/>
  <c r="Q14" i="40"/>
  <c r="P14" i="40"/>
  <c r="O14" i="40"/>
  <c r="S13" i="40"/>
  <c r="R13" i="40"/>
  <c r="Q13" i="40"/>
  <c r="P13" i="40"/>
  <c r="O13" i="40"/>
  <c r="AA52" i="40"/>
  <c r="Z52" i="40"/>
  <c r="Y52" i="40"/>
  <c r="AA51" i="40"/>
  <c r="Z51" i="40"/>
  <c r="Y51" i="40"/>
  <c r="X51" i="40"/>
  <c r="J50" i="40"/>
  <c r="S50" i="40" s="1"/>
  <c r="H50" i="40"/>
  <c r="Q50" i="40" s="1"/>
  <c r="J49" i="40"/>
  <c r="S49" i="40" s="1"/>
  <c r="F49" i="40"/>
  <c r="O49" i="40" s="1"/>
  <c r="H47" i="40"/>
  <c r="Q47" i="40" s="1"/>
  <c r="F47" i="40"/>
  <c r="J46" i="40"/>
  <c r="H46" i="40"/>
  <c r="Q46" i="40" s="1"/>
  <c r="F46" i="40"/>
  <c r="O46" i="40" s="1"/>
  <c r="I44" i="40"/>
  <c r="R44" i="40" s="1"/>
  <c r="G43" i="40"/>
  <c r="P43" i="40" s="1"/>
  <c r="J41" i="40"/>
  <c r="S41" i="40" s="1"/>
  <c r="H41" i="40"/>
  <c r="Q41" i="40" s="1"/>
  <c r="F41" i="40"/>
  <c r="O41" i="40" s="1"/>
  <c r="X52" i="40"/>
  <c r="H38" i="40"/>
  <c r="Q38" i="40" s="1"/>
  <c r="F38" i="40"/>
  <c r="O38" i="40" s="1"/>
  <c r="G37" i="40"/>
  <c r="P37" i="40" s="1"/>
  <c r="O33" i="40"/>
  <c r="M26" i="40"/>
  <c r="K26" i="40"/>
  <c r="I50" i="40"/>
  <c r="R50" i="40" s="1"/>
  <c r="G50" i="40"/>
  <c r="P50" i="40" s="1"/>
  <c r="N26" i="40"/>
  <c r="K25" i="40"/>
  <c r="H49" i="40"/>
  <c r="L25" i="40"/>
  <c r="W23" i="40"/>
  <c r="J47" i="40"/>
  <c r="S47" i="40" s="1"/>
  <c r="G47" i="40"/>
  <c r="P47" i="40" s="1"/>
  <c r="N23" i="40"/>
  <c r="U22" i="40"/>
  <c r="M22" i="40"/>
  <c r="I46" i="40"/>
  <c r="R46" i="40" s="1"/>
  <c r="L22" i="40"/>
  <c r="N22" i="40"/>
  <c r="M20" i="40"/>
  <c r="K20" i="40"/>
  <c r="J44" i="40"/>
  <c r="S44" i="40" s="1"/>
  <c r="H44" i="40"/>
  <c r="G44" i="40"/>
  <c r="N20" i="40"/>
  <c r="K19" i="40"/>
  <c r="J43" i="40"/>
  <c r="S43" i="40" s="1"/>
  <c r="H43" i="40"/>
  <c r="Q43" i="40" s="1"/>
  <c r="F43" i="40"/>
  <c r="O43" i="40" s="1"/>
  <c r="Y28" i="40"/>
  <c r="I41" i="40"/>
  <c r="G41" i="40"/>
  <c r="P41" i="40" s="1"/>
  <c r="N17" i="40"/>
  <c r="M16" i="40"/>
  <c r="J40" i="40"/>
  <c r="S40" i="40" s="1"/>
  <c r="I40" i="40"/>
  <c r="R40" i="40" s="1"/>
  <c r="H40" i="40"/>
  <c r="Q40" i="40" s="1"/>
  <c r="N16" i="40"/>
  <c r="AA28" i="40"/>
  <c r="Z28" i="40"/>
  <c r="X28" i="40"/>
  <c r="V14" i="40"/>
  <c r="M14" i="40"/>
  <c r="K14" i="40"/>
  <c r="J28" i="40"/>
  <c r="I38" i="40"/>
  <c r="R38" i="40" s="1"/>
  <c r="H28" i="40"/>
  <c r="G38" i="40"/>
  <c r="P38" i="40" s="1"/>
  <c r="N14" i="40"/>
  <c r="AA27" i="40"/>
  <c r="Z27" i="40"/>
  <c r="Y27" i="40"/>
  <c r="X27" i="40"/>
  <c r="K13" i="40"/>
  <c r="J37" i="40"/>
  <c r="S37" i="40" s="1"/>
  <c r="I37" i="40"/>
  <c r="H27" i="40"/>
  <c r="L13" i="40"/>
  <c r="O9" i="40"/>
  <c r="F9" i="40"/>
  <c r="F33" i="40" s="1"/>
  <c r="S50" i="38"/>
  <c r="R50" i="38"/>
  <c r="Q50" i="38"/>
  <c r="P50" i="38"/>
  <c r="O50" i="38"/>
  <c r="S49" i="38"/>
  <c r="R49" i="38"/>
  <c r="Q49" i="38"/>
  <c r="P49" i="38"/>
  <c r="O49" i="38"/>
  <c r="S47" i="38"/>
  <c r="R47" i="38"/>
  <c r="Q47" i="38"/>
  <c r="P47" i="38"/>
  <c r="S46" i="38"/>
  <c r="R46" i="38"/>
  <c r="Q46" i="38"/>
  <c r="P46" i="38"/>
  <c r="O46" i="38"/>
  <c r="S44" i="38"/>
  <c r="R44" i="38"/>
  <c r="Q44" i="38"/>
  <c r="P44" i="38"/>
  <c r="O44" i="38"/>
  <c r="S43" i="38"/>
  <c r="R43" i="38"/>
  <c r="Q43" i="38"/>
  <c r="P43" i="38"/>
  <c r="O43" i="38"/>
  <c r="S41" i="38"/>
  <c r="R41" i="38"/>
  <c r="Q41" i="38"/>
  <c r="P41" i="38"/>
  <c r="O41" i="38"/>
  <c r="S40" i="38"/>
  <c r="R40" i="38"/>
  <c r="Q40" i="38"/>
  <c r="P40" i="38"/>
  <c r="O40" i="38"/>
  <c r="S38" i="38"/>
  <c r="R38" i="38"/>
  <c r="Q38" i="38"/>
  <c r="P38" i="38"/>
  <c r="O38" i="38"/>
  <c r="S37" i="38"/>
  <c r="R37" i="38"/>
  <c r="Q37" i="38"/>
  <c r="P37" i="38"/>
  <c r="O37" i="38"/>
  <c r="S26" i="38"/>
  <c r="R26" i="38"/>
  <c r="Q26" i="38"/>
  <c r="P26" i="38"/>
  <c r="O26" i="38"/>
  <c r="S25" i="38"/>
  <c r="R25" i="38"/>
  <c r="Q25" i="38"/>
  <c r="P25" i="38"/>
  <c r="O25" i="38"/>
  <c r="S23" i="38"/>
  <c r="R23" i="38"/>
  <c r="Q23" i="38"/>
  <c r="P23" i="38"/>
  <c r="S22" i="38"/>
  <c r="R22" i="38"/>
  <c r="Q22" i="38"/>
  <c r="P22" i="38"/>
  <c r="O22" i="38"/>
  <c r="S20" i="38"/>
  <c r="R20" i="38"/>
  <c r="Q20" i="38"/>
  <c r="P20" i="38"/>
  <c r="O20" i="38"/>
  <c r="S19" i="38"/>
  <c r="R19" i="38"/>
  <c r="Q19" i="38"/>
  <c r="P19" i="38"/>
  <c r="O19" i="38"/>
  <c r="S17" i="38"/>
  <c r="R17" i="38"/>
  <c r="Q17" i="38"/>
  <c r="P17" i="38"/>
  <c r="O17" i="38"/>
  <c r="S16" i="38"/>
  <c r="R16" i="38"/>
  <c r="Q16" i="38"/>
  <c r="P16" i="38"/>
  <c r="O16" i="38"/>
  <c r="S14" i="38"/>
  <c r="R14" i="38"/>
  <c r="Q14" i="38"/>
  <c r="P14" i="38"/>
  <c r="O14" i="38"/>
  <c r="S13" i="38"/>
  <c r="R13" i="38"/>
  <c r="Q13" i="38"/>
  <c r="P13" i="38"/>
  <c r="O13" i="38"/>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G52" i="41" l="1"/>
  <c r="P52" i="41"/>
  <c r="T13" i="41"/>
  <c r="N41" i="41"/>
  <c r="L41" i="41"/>
  <c r="M41" i="41"/>
  <c r="K41" i="41"/>
  <c r="W22" i="41"/>
  <c r="T22" i="41"/>
  <c r="R27" i="41"/>
  <c r="W16" i="41"/>
  <c r="V16" i="41"/>
  <c r="U16" i="41"/>
  <c r="T16" i="41"/>
  <c r="M43" i="41"/>
  <c r="L43" i="41"/>
  <c r="N47" i="41"/>
  <c r="M47" i="41"/>
  <c r="K47" i="41"/>
  <c r="T25" i="41"/>
  <c r="J52" i="41"/>
  <c r="W19" i="41"/>
  <c r="M13" i="41"/>
  <c r="K17" i="41"/>
  <c r="M19" i="41"/>
  <c r="U19" i="41"/>
  <c r="U22" i="41"/>
  <c r="K23" i="41"/>
  <c r="M25" i="41"/>
  <c r="U25" i="41"/>
  <c r="I27" i="41"/>
  <c r="H38" i="41"/>
  <c r="G43" i="41"/>
  <c r="H47" i="41"/>
  <c r="F49" i="41"/>
  <c r="L50" i="41"/>
  <c r="N50" i="41"/>
  <c r="N13" i="41"/>
  <c r="V13" i="41"/>
  <c r="L17" i="41"/>
  <c r="N19" i="41"/>
  <c r="V19" i="41"/>
  <c r="V22" i="41"/>
  <c r="L23" i="41"/>
  <c r="N25" i="41"/>
  <c r="V25" i="41"/>
  <c r="J27" i="41"/>
  <c r="I38" i="41"/>
  <c r="F40" i="41"/>
  <c r="H43" i="41"/>
  <c r="F44" i="41"/>
  <c r="G49" i="41"/>
  <c r="M50" i="41"/>
  <c r="P27" i="41"/>
  <c r="L16" i="41"/>
  <c r="N17" i="41"/>
  <c r="L22" i="41"/>
  <c r="N23" i="41"/>
  <c r="F28" i="41"/>
  <c r="F37" i="41"/>
  <c r="S52" i="41"/>
  <c r="J43" i="41"/>
  <c r="I49" i="41"/>
  <c r="W13" i="41"/>
  <c r="Q27" i="41"/>
  <c r="K14" i="41"/>
  <c r="M16" i="41"/>
  <c r="K20" i="41"/>
  <c r="M22" i="41"/>
  <c r="K26" i="41"/>
  <c r="G28" i="41"/>
  <c r="G37" i="41"/>
  <c r="F46" i="41"/>
  <c r="J49" i="41"/>
  <c r="L14" i="41"/>
  <c r="N16" i="41"/>
  <c r="L20" i="41"/>
  <c r="N22" i="41"/>
  <c r="P28" i="41"/>
  <c r="L26" i="41"/>
  <c r="F27" i="41"/>
  <c r="H37" i="41"/>
  <c r="W25" i="41"/>
  <c r="K13" i="41"/>
  <c r="S27" i="41"/>
  <c r="M14" i="41"/>
  <c r="Q28" i="41"/>
  <c r="K19" i="41"/>
  <c r="M20" i="41"/>
  <c r="K25" i="41"/>
  <c r="M26" i="41"/>
  <c r="O27" i="41"/>
  <c r="F38" i="41"/>
  <c r="L19" i="41"/>
  <c r="Q27" i="40"/>
  <c r="U16" i="40"/>
  <c r="S28" i="40"/>
  <c r="W46" i="40"/>
  <c r="V46" i="40"/>
  <c r="U46" i="40"/>
  <c r="P27" i="40"/>
  <c r="G52" i="40"/>
  <c r="P52" i="40"/>
  <c r="W41" i="40"/>
  <c r="V41" i="40"/>
  <c r="U41" i="40"/>
  <c r="T41" i="40"/>
  <c r="W47" i="40"/>
  <c r="V47" i="40"/>
  <c r="U47" i="40"/>
  <c r="T47" i="40"/>
  <c r="V26" i="40"/>
  <c r="W16" i="40"/>
  <c r="T38" i="40"/>
  <c r="L49" i="40"/>
  <c r="H52" i="40"/>
  <c r="J51" i="40"/>
  <c r="S51" i="40"/>
  <c r="N43" i="40"/>
  <c r="L43" i="40"/>
  <c r="K43" i="40"/>
  <c r="W17" i="40"/>
  <c r="W20" i="40"/>
  <c r="K23" i="40"/>
  <c r="I27" i="40"/>
  <c r="N13" i="40"/>
  <c r="L17" i="40"/>
  <c r="N19" i="40"/>
  <c r="V22" i="40"/>
  <c r="L23" i="40"/>
  <c r="N25" i="40"/>
  <c r="J27" i="40"/>
  <c r="Q52" i="40"/>
  <c r="F40" i="40"/>
  <c r="O40" i="40" s="1"/>
  <c r="K41" i="40"/>
  <c r="F44" i="40"/>
  <c r="O44" i="40" s="1"/>
  <c r="I47" i="40"/>
  <c r="R47" i="40" s="1"/>
  <c r="R52" i="40" s="1"/>
  <c r="G49" i="40"/>
  <c r="P49" i="40" s="1"/>
  <c r="M13" i="40"/>
  <c r="K17" i="40"/>
  <c r="M19" i="40"/>
  <c r="N49" i="40"/>
  <c r="K16" i="40"/>
  <c r="S27" i="40"/>
  <c r="M17" i="40"/>
  <c r="U17" i="40"/>
  <c r="U20" i="40"/>
  <c r="K22" i="40"/>
  <c r="M23" i="40"/>
  <c r="U23" i="40"/>
  <c r="J38" i="40"/>
  <c r="S38" i="40" s="1"/>
  <c r="G40" i="40"/>
  <c r="P40" i="40" s="1"/>
  <c r="L41" i="40"/>
  <c r="I43" i="40"/>
  <c r="R43" i="40" s="1"/>
  <c r="L46" i="40"/>
  <c r="F50" i="40"/>
  <c r="O50" i="40" s="1"/>
  <c r="W22" i="40"/>
  <c r="W14" i="40"/>
  <c r="M25" i="40"/>
  <c r="W26" i="40"/>
  <c r="L16" i="40"/>
  <c r="T16" i="40"/>
  <c r="T22" i="40"/>
  <c r="V23" i="40"/>
  <c r="F28" i="40"/>
  <c r="F37" i="40"/>
  <c r="O37" i="40" s="1"/>
  <c r="K38" i="40"/>
  <c r="M41" i="40"/>
  <c r="M46" i="40"/>
  <c r="K47" i="40"/>
  <c r="I49" i="40"/>
  <c r="R49" i="40" s="1"/>
  <c r="G28" i="40"/>
  <c r="O28" i="40"/>
  <c r="L38" i="40"/>
  <c r="N41" i="40"/>
  <c r="N46" i="40"/>
  <c r="L47" i="40"/>
  <c r="L14" i="40"/>
  <c r="V16" i="40"/>
  <c r="T17" i="40"/>
  <c r="L20" i="40"/>
  <c r="T20" i="40"/>
  <c r="T23" i="40"/>
  <c r="L26" i="40"/>
  <c r="T26" i="40"/>
  <c r="F27" i="40"/>
  <c r="H37" i="40"/>
  <c r="Q37" i="40" s="1"/>
  <c r="M38" i="40"/>
  <c r="G46" i="40"/>
  <c r="K46" i="40" s="1"/>
  <c r="M47" i="40"/>
  <c r="G27" i="40"/>
  <c r="I28" i="40"/>
  <c r="N38" i="40"/>
  <c r="N47" i="40"/>
  <c r="V17" i="40"/>
  <c r="L19" i="40"/>
  <c r="H52" i="38"/>
  <c r="M49" i="38"/>
  <c r="W22" i="38"/>
  <c r="T22" i="38"/>
  <c r="V26" i="38"/>
  <c r="N47" i="38"/>
  <c r="M47" i="38"/>
  <c r="L47" i="38"/>
  <c r="K47" i="38"/>
  <c r="N41" i="38"/>
  <c r="M41" i="38"/>
  <c r="L41" i="38"/>
  <c r="K41" i="38"/>
  <c r="M43" i="38"/>
  <c r="K43" i="38"/>
  <c r="I51" i="38"/>
  <c r="R51" i="38"/>
  <c r="M38" i="38"/>
  <c r="L38" i="38"/>
  <c r="K38" i="38"/>
  <c r="G52" i="38"/>
  <c r="P52" i="38"/>
  <c r="U16" i="38"/>
  <c r="T16" i="38"/>
  <c r="N14" i="38"/>
  <c r="W26" i="38"/>
  <c r="N13" i="38"/>
  <c r="V16" i="38"/>
  <c r="L17" i="38"/>
  <c r="N19" i="38"/>
  <c r="V22" i="38"/>
  <c r="L23" i="38"/>
  <c r="N25" i="38"/>
  <c r="J27" i="38"/>
  <c r="I38" i="38"/>
  <c r="Q52" i="38"/>
  <c r="F40" i="38"/>
  <c r="H43" i="38"/>
  <c r="F44" i="38"/>
  <c r="G49" i="38"/>
  <c r="K16" i="38"/>
  <c r="W16" i="38"/>
  <c r="M17" i="38"/>
  <c r="K22" i="38"/>
  <c r="M23" i="38"/>
  <c r="U26" i="38"/>
  <c r="J38" i="38"/>
  <c r="N38" i="38" s="1"/>
  <c r="H49" i="38"/>
  <c r="F50" i="38"/>
  <c r="I27" i="38"/>
  <c r="L16" i="38"/>
  <c r="N17" i="38"/>
  <c r="L22" i="38"/>
  <c r="N23" i="38"/>
  <c r="F28" i="38"/>
  <c r="F37" i="38"/>
  <c r="H40" i="38"/>
  <c r="J43" i="38"/>
  <c r="P27" i="38"/>
  <c r="Q27" i="38"/>
  <c r="K14" i="38"/>
  <c r="M16" i="38"/>
  <c r="K20" i="38"/>
  <c r="M22" i="38"/>
  <c r="K26" i="38"/>
  <c r="G28" i="38"/>
  <c r="G37" i="38"/>
  <c r="F46" i="38"/>
  <c r="J49" i="38"/>
  <c r="L14" i="38"/>
  <c r="N22" i="38"/>
  <c r="L26" i="38"/>
  <c r="T26" i="38"/>
  <c r="F27" i="38"/>
  <c r="H37" i="38"/>
  <c r="U22" i="38"/>
  <c r="N16" i="38"/>
  <c r="L20" i="38"/>
  <c r="S27" i="38"/>
  <c r="M14" i="38"/>
  <c r="K19" i="38"/>
  <c r="M20" i="38"/>
  <c r="M26" i="38"/>
  <c r="J20" i="36"/>
  <c r="G20" i="36"/>
  <c r="F20" i="36"/>
  <c r="K43" i="41" l="1"/>
  <c r="W23" i="41"/>
  <c r="V23" i="41"/>
  <c r="T23" i="41"/>
  <c r="U23" i="41"/>
  <c r="J51" i="41"/>
  <c r="H51" i="41"/>
  <c r="Q51" i="41"/>
  <c r="W41" i="41"/>
  <c r="T41" i="41"/>
  <c r="V41" i="41"/>
  <c r="U41" i="41"/>
  <c r="K27" i="41"/>
  <c r="N27" i="41"/>
  <c r="M27" i="41"/>
  <c r="L27" i="41"/>
  <c r="W50" i="41"/>
  <c r="U50" i="41"/>
  <c r="T50" i="41"/>
  <c r="V50" i="41"/>
  <c r="L44" i="41"/>
  <c r="K44" i="41"/>
  <c r="N44" i="41"/>
  <c r="M44" i="41"/>
  <c r="R51" i="41"/>
  <c r="V26" i="41"/>
  <c r="U26" i="41"/>
  <c r="T26" i="41"/>
  <c r="W26" i="41"/>
  <c r="L46" i="41"/>
  <c r="N46" i="41"/>
  <c r="M46" i="41"/>
  <c r="K46" i="41"/>
  <c r="M49" i="41"/>
  <c r="L49" i="41"/>
  <c r="K49" i="41"/>
  <c r="N49" i="41"/>
  <c r="V14" i="41"/>
  <c r="U14" i="41"/>
  <c r="T14" i="41"/>
  <c r="O28" i="41"/>
  <c r="W14" i="41"/>
  <c r="L47" i="41"/>
  <c r="N43" i="41"/>
  <c r="I51" i="41"/>
  <c r="G51" i="41"/>
  <c r="P51" i="41"/>
  <c r="L40" i="41"/>
  <c r="K40" i="41"/>
  <c r="N40" i="41"/>
  <c r="M40" i="41"/>
  <c r="U13" i="41"/>
  <c r="N38" i="41"/>
  <c r="M38" i="41"/>
  <c r="F52" i="41"/>
  <c r="L38" i="41"/>
  <c r="K38" i="41"/>
  <c r="S28" i="41"/>
  <c r="R28" i="41"/>
  <c r="H52" i="41"/>
  <c r="Q52" i="41"/>
  <c r="W47" i="41"/>
  <c r="V47" i="41"/>
  <c r="U47" i="41"/>
  <c r="T47" i="41"/>
  <c r="W17" i="41"/>
  <c r="V17" i="41"/>
  <c r="T17" i="41"/>
  <c r="U17" i="41"/>
  <c r="R52" i="41"/>
  <c r="I52" i="41"/>
  <c r="V20" i="41"/>
  <c r="U20" i="41"/>
  <c r="T20" i="41"/>
  <c r="W20" i="41"/>
  <c r="M37" i="41"/>
  <c r="F51" i="41"/>
  <c r="N37" i="41"/>
  <c r="L37" i="41"/>
  <c r="K37" i="41"/>
  <c r="W27" i="41"/>
  <c r="V27" i="41"/>
  <c r="U27" i="41"/>
  <c r="T27" i="41"/>
  <c r="M28" i="41"/>
  <c r="N28" i="41"/>
  <c r="L28" i="41"/>
  <c r="K28" i="41"/>
  <c r="V43" i="41"/>
  <c r="U43" i="41"/>
  <c r="T43" i="41"/>
  <c r="W43" i="41"/>
  <c r="S51" i="41"/>
  <c r="I52" i="40"/>
  <c r="P46" i="40"/>
  <c r="T46" i="40" s="1"/>
  <c r="L44" i="40"/>
  <c r="K44" i="40"/>
  <c r="N44" i="40"/>
  <c r="M44" i="40"/>
  <c r="M43" i="40"/>
  <c r="U38" i="40"/>
  <c r="P28" i="40"/>
  <c r="T28" i="40" s="1"/>
  <c r="T19" i="40"/>
  <c r="W19" i="40"/>
  <c r="U19" i="40"/>
  <c r="V19" i="40"/>
  <c r="V38" i="40"/>
  <c r="T13" i="40"/>
  <c r="O27" i="40"/>
  <c r="W13" i="40"/>
  <c r="U13" i="40"/>
  <c r="V13" i="40"/>
  <c r="F51" i="40"/>
  <c r="N37" i="40"/>
  <c r="K37" i="40"/>
  <c r="M37" i="40"/>
  <c r="L37" i="40"/>
  <c r="L40" i="40"/>
  <c r="K40" i="40"/>
  <c r="M40" i="40"/>
  <c r="N40" i="40"/>
  <c r="G51" i="40"/>
  <c r="H51" i="40"/>
  <c r="Q51" i="40"/>
  <c r="W28" i="40"/>
  <c r="N27" i="40"/>
  <c r="M27" i="40"/>
  <c r="L27" i="40"/>
  <c r="K27" i="40"/>
  <c r="T14" i="40"/>
  <c r="T25" i="40"/>
  <c r="U25" i="40"/>
  <c r="W25" i="40"/>
  <c r="V25" i="40"/>
  <c r="U49" i="40"/>
  <c r="T49" i="40"/>
  <c r="V49" i="40"/>
  <c r="W49" i="40"/>
  <c r="R51" i="40"/>
  <c r="N28" i="40"/>
  <c r="M28" i="40"/>
  <c r="L28" i="40"/>
  <c r="K28" i="40"/>
  <c r="J52" i="40"/>
  <c r="F52" i="40"/>
  <c r="V43" i="40"/>
  <c r="U43" i="40"/>
  <c r="T43" i="40"/>
  <c r="W43" i="40"/>
  <c r="I51" i="40"/>
  <c r="M49" i="40"/>
  <c r="K49" i="40"/>
  <c r="R27" i="40"/>
  <c r="K50" i="40"/>
  <c r="N50" i="40"/>
  <c r="M50" i="40"/>
  <c r="L50" i="40"/>
  <c r="Q28" i="40"/>
  <c r="U28" i="40" s="1"/>
  <c r="U14" i="40"/>
  <c r="R28" i="40"/>
  <c r="V28" i="40" s="1"/>
  <c r="F52" i="38"/>
  <c r="J51" i="38"/>
  <c r="L49" i="38"/>
  <c r="K52" i="38"/>
  <c r="L52" i="38"/>
  <c r="T25" i="38"/>
  <c r="U25" i="38"/>
  <c r="W25" i="38"/>
  <c r="V25" i="38"/>
  <c r="O27" i="38"/>
  <c r="T13" i="38"/>
  <c r="V13" i="38"/>
  <c r="U13" i="38"/>
  <c r="W13" i="38"/>
  <c r="R27" i="38"/>
  <c r="N46" i="38"/>
  <c r="M46" i="38"/>
  <c r="L46" i="38"/>
  <c r="K46" i="38"/>
  <c r="N49" i="38"/>
  <c r="L40" i="38"/>
  <c r="K40" i="38"/>
  <c r="M40" i="38"/>
  <c r="N40" i="38"/>
  <c r="G51" i="38"/>
  <c r="P51" i="38"/>
  <c r="F51" i="38"/>
  <c r="N37" i="38"/>
  <c r="M37" i="38"/>
  <c r="K37" i="38"/>
  <c r="L37" i="38"/>
  <c r="W41" i="38"/>
  <c r="V41" i="38"/>
  <c r="U41" i="38"/>
  <c r="T41" i="38"/>
  <c r="L44" i="38"/>
  <c r="K44" i="38"/>
  <c r="M44" i="38"/>
  <c r="N44" i="38"/>
  <c r="K49" i="38"/>
  <c r="W17" i="38"/>
  <c r="V17" i="38"/>
  <c r="U17" i="38"/>
  <c r="T17" i="38"/>
  <c r="V20" i="38"/>
  <c r="U20" i="38"/>
  <c r="T20" i="38"/>
  <c r="W20" i="38"/>
  <c r="N27" i="38"/>
  <c r="M27" i="38"/>
  <c r="L27" i="38"/>
  <c r="K27" i="38"/>
  <c r="N28" i="38"/>
  <c r="M28" i="38"/>
  <c r="L28" i="38"/>
  <c r="K28" i="38"/>
  <c r="K50" i="38"/>
  <c r="N50" i="38"/>
  <c r="M50" i="38"/>
  <c r="L50" i="38"/>
  <c r="T19" i="38"/>
  <c r="W19" i="38"/>
  <c r="U19" i="38"/>
  <c r="V19" i="38"/>
  <c r="I52" i="38"/>
  <c r="M52" i="38" s="1"/>
  <c r="R52" i="38"/>
  <c r="L43" i="38"/>
  <c r="Q28" i="38"/>
  <c r="H51" i="38"/>
  <c r="Q51" i="38"/>
  <c r="S28" i="38"/>
  <c r="U14" i="38"/>
  <c r="V14" i="38"/>
  <c r="T14" i="38"/>
  <c r="W14" i="38"/>
  <c r="U38" i="38"/>
  <c r="T38" i="38"/>
  <c r="R28" i="38"/>
  <c r="V43" i="38"/>
  <c r="U43" i="38"/>
  <c r="T43" i="38"/>
  <c r="W43" i="38"/>
  <c r="J52" i="38"/>
  <c r="N52" i="38" s="1"/>
  <c r="S52" i="38"/>
  <c r="U49" i="38"/>
  <c r="T49" i="38"/>
  <c r="W49" i="38"/>
  <c r="V49" i="38"/>
  <c r="P28" i="38"/>
  <c r="S51" i="38"/>
  <c r="N43" i="38"/>
  <c r="X44" i="37"/>
  <c r="X44" i="36"/>
  <c r="X44" i="35"/>
  <c r="X44" i="34"/>
  <c r="W38" i="41" l="1"/>
  <c r="V38" i="41"/>
  <c r="U38" i="41"/>
  <c r="T38" i="41"/>
  <c r="O52" i="41"/>
  <c r="K52" i="41"/>
  <c r="N52" i="41"/>
  <c r="M52" i="41"/>
  <c r="L52" i="41"/>
  <c r="W28" i="41"/>
  <c r="V28" i="41"/>
  <c r="T28" i="41"/>
  <c r="U28" i="41"/>
  <c r="O51" i="41"/>
  <c r="W37" i="41"/>
  <c r="U37" i="41"/>
  <c r="V37" i="41"/>
  <c r="T37" i="41"/>
  <c r="L51" i="41"/>
  <c r="N51" i="41"/>
  <c r="M51" i="41"/>
  <c r="K51" i="41"/>
  <c r="T44" i="41"/>
  <c r="W44" i="41"/>
  <c r="V44" i="41"/>
  <c r="U44" i="41"/>
  <c r="T40" i="41"/>
  <c r="V40" i="41"/>
  <c r="W40" i="41"/>
  <c r="U40" i="41"/>
  <c r="U49" i="41"/>
  <c r="T49" i="41"/>
  <c r="W49" i="41"/>
  <c r="V49" i="41"/>
  <c r="T46" i="41"/>
  <c r="W46" i="41"/>
  <c r="V46" i="41"/>
  <c r="U46" i="41"/>
  <c r="P51" i="40"/>
  <c r="W27" i="40"/>
  <c r="V27" i="40"/>
  <c r="U27" i="40"/>
  <c r="T27" i="40"/>
  <c r="S52" i="40"/>
  <c r="W38" i="40"/>
  <c r="T40" i="40"/>
  <c r="W40" i="40"/>
  <c r="V40" i="40"/>
  <c r="U40" i="40"/>
  <c r="W50" i="40"/>
  <c r="V50" i="40"/>
  <c r="T50" i="40"/>
  <c r="U50" i="40"/>
  <c r="N51" i="40"/>
  <c r="M51" i="40"/>
  <c r="L51" i="40"/>
  <c r="K51" i="40"/>
  <c r="T44" i="40"/>
  <c r="W44" i="40"/>
  <c r="U44" i="40"/>
  <c r="V44" i="40"/>
  <c r="O52" i="40"/>
  <c r="O51" i="40"/>
  <c r="W37" i="40"/>
  <c r="V37" i="40"/>
  <c r="U37" i="40"/>
  <c r="T37" i="40"/>
  <c r="K52" i="40"/>
  <c r="L52" i="40"/>
  <c r="N52" i="40"/>
  <c r="M52" i="40"/>
  <c r="N51" i="38"/>
  <c r="M51" i="38"/>
  <c r="L51" i="38"/>
  <c r="K51" i="38"/>
  <c r="T40" i="38"/>
  <c r="W40" i="38"/>
  <c r="U40" i="38"/>
  <c r="V40" i="38"/>
  <c r="T44" i="38"/>
  <c r="W44" i="38"/>
  <c r="U44" i="38"/>
  <c r="V44" i="38"/>
  <c r="W46" i="38"/>
  <c r="V46" i="38"/>
  <c r="U46" i="38"/>
  <c r="T46" i="38"/>
  <c r="W50" i="38"/>
  <c r="V50" i="38"/>
  <c r="T50" i="38"/>
  <c r="U50" i="38"/>
  <c r="V38" i="38"/>
  <c r="W38" i="38"/>
  <c r="O51" i="38"/>
  <c r="W37" i="38"/>
  <c r="V37" i="38"/>
  <c r="U37" i="38"/>
  <c r="T37" i="38"/>
  <c r="W27" i="38"/>
  <c r="V27" i="38"/>
  <c r="U27" i="38"/>
  <c r="T27" i="38"/>
  <c r="X52" i="33"/>
  <c r="X51" i="33"/>
  <c r="X44" i="33"/>
  <c r="T51" i="41" l="1"/>
  <c r="W51" i="41"/>
  <c r="V51" i="41"/>
  <c r="U51" i="41"/>
  <c r="W52" i="41"/>
  <c r="V52" i="41"/>
  <c r="U52" i="41"/>
  <c r="T52" i="41"/>
  <c r="W51" i="40"/>
  <c r="V51" i="40"/>
  <c r="U51" i="40"/>
  <c r="T51" i="40"/>
  <c r="W52" i="40"/>
  <c r="V52" i="40"/>
  <c r="U52" i="40"/>
  <c r="T52" i="40"/>
  <c r="W51" i="38"/>
  <c r="V51" i="38"/>
  <c r="U51" i="38"/>
  <c r="T51" i="38"/>
  <c r="AA52" i="37"/>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AA52" i="36" l="1"/>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K41" i="36" l="1"/>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N46" i="35" l="1"/>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R26" i="34"/>
  <c r="R26" i="35" s="1"/>
  <c r="R25" i="34"/>
  <c r="R25" i="35" s="1"/>
  <c r="R25" i="36" s="1"/>
  <c r="R25" i="37" s="1"/>
  <c r="Q26" i="34"/>
  <c r="Q26" i="35" s="1"/>
  <c r="Q25" i="34"/>
  <c r="Q25" i="35" s="1"/>
  <c r="Q25" i="36" s="1"/>
  <c r="Q25" i="37" s="1"/>
  <c r="Q23" i="34"/>
  <c r="Q23" i="35" s="1"/>
  <c r="Q23" i="36" s="1"/>
  <c r="Q23" i="37" s="1"/>
  <c r="Q22" i="34"/>
  <c r="Q22" i="35" s="1"/>
  <c r="Q22" i="36" s="1"/>
  <c r="Q22" i="37" s="1"/>
  <c r="P26" i="34"/>
  <c r="P26" i="35" s="1"/>
  <c r="P25" i="34"/>
  <c r="P25" i="35" s="1"/>
  <c r="P25" i="36" s="1"/>
  <c r="P25" i="37" s="1"/>
  <c r="O25" i="34"/>
  <c r="V26" i="35" l="1"/>
  <c r="R26" i="36"/>
  <c r="Q26" i="36"/>
  <c r="U26" i="35"/>
  <c r="P26" i="36"/>
  <c r="T26" i="35"/>
  <c r="S26" i="36"/>
  <c r="W26" i="35"/>
  <c r="O25" i="35"/>
  <c r="O25" i="36" s="1"/>
  <c r="O25" i="37" s="1"/>
  <c r="L28" i="35"/>
  <c r="K28" i="35"/>
  <c r="N28" i="35"/>
  <c r="M28" i="35"/>
  <c r="K52" i="35"/>
  <c r="N52" i="35"/>
  <c r="M52" i="35"/>
  <c r="L52" i="35"/>
  <c r="N51" i="35"/>
  <c r="L51" i="35"/>
  <c r="K51" i="35"/>
  <c r="M51" i="35"/>
  <c r="Z52" i="34"/>
  <c r="Y52" i="34"/>
  <c r="AA51" i="34"/>
  <c r="Z51" i="34"/>
  <c r="Y51" i="34"/>
  <c r="J50" i="34"/>
  <c r="S50" i="34" s="1"/>
  <c r="S50" i="35" s="1"/>
  <c r="S50" i="36" s="1"/>
  <c r="S50" i="37" s="1"/>
  <c r="I50" i="34"/>
  <c r="R50" i="34" s="1"/>
  <c r="R50" i="35" s="1"/>
  <c r="R50" i="36" s="1"/>
  <c r="R50" i="37" s="1"/>
  <c r="H50" i="34"/>
  <c r="Q50" i="34" s="1"/>
  <c r="Q50" i="35" s="1"/>
  <c r="Q50" i="36" s="1"/>
  <c r="Q50" i="37" s="1"/>
  <c r="G50" i="34"/>
  <c r="P50" i="34" s="1"/>
  <c r="P50" i="35" s="1"/>
  <c r="P50" i="36" s="1"/>
  <c r="P50" i="37" s="1"/>
  <c r="F50" i="34"/>
  <c r="O50" i="34" s="1"/>
  <c r="J49" i="34"/>
  <c r="S49" i="34" s="1"/>
  <c r="S49" i="35" s="1"/>
  <c r="S49" i="36" s="1"/>
  <c r="S49" i="37" s="1"/>
  <c r="I49" i="34"/>
  <c r="R49" i="34" s="1"/>
  <c r="R49" i="35" s="1"/>
  <c r="R49" i="36" s="1"/>
  <c r="R49" i="37" s="1"/>
  <c r="H49" i="34"/>
  <c r="Q49" i="34" s="1"/>
  <c r="Q49" i="35" s="1"/>
  <c r="Q49" i="36" s="1"/>
  <c r="Q49" i="37" s="1"/>
  <c r="G49" i="34"/>
  <c r="P49" i="34" s="1"/>
  <c r="P49" i="35" s="1"/>
  <c r="P49" i="36" s="1"/>
  <c r="P49" i="37" s="1"/>
  <c r="F49" i="34"/>
  <c r="O49" i="34" s="1"/>
  <c r="G47" i="34"/>
  <c r="P47" i="34" s="1"/>
  <c r="P47" i="35" s="1"/>
  <c r="P47" i="36" s="1"/>
  <c r="P47" i="37"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I47" i="34"/>
  <c r="R47" i="34" s="1"/>
  <c r="R47" i="35" s="1"/>
  <c r="R47" i="36" s="1"/>
  <c r="R47" i="37" s="1"/>
  <c r="H47" i="34"/>
  <c r="Q47" i="34" s="1"/>
  <c r="Q47" i="35" s="1"/>
  <c r="Q47" i="36" s="1"/>
  <c r="Q47" i="37" s="1"/>
  <c r="J46" i="34"/>
  <c r="S46" i="34" s="1"/>
  <c r="S46" i="35" s="1"/>
  <c r="I46" i="34"/>
  <c r="R46" i="34" s="1"/>
  <c r="R46" i="35" s="1"/>
  <c r="R46" i="36" s="1"/>
  <c r="R46" i="37" s="1"/>
  <c r="H46" i="34"/>
  <c r="Q46" i="34" s="1"/>
  <c r="Q46" i="35" s="1"/>
  <c r="G46" i="34"/>
  <c r="P46" i="34" s="1"/>
  <c r="P46" i="35" s="1"/>
  <c r="P46" i="36" s="1"/>
  <c r="P46" i="37" s="1"/>
  <c r="J44" i="34"/>
  <c r="S44" i="34" s="1"/>
  <c r="S44" i="35" s="1"/>
  <c r="S44" i="36" s="1"/>
  <c r="S44" i="37" s="1"/>
  <c r="I44" i="34"/>
  <c r="R44" i="34" s="1"/>
  <c r="R44" i="35" s="1"/>
  <c r="R44" i="36" s="1"/>
  <c r="R44" i="37" s="1"/>
  <c r="H44" i="34"/>
  <c r="Q44" i="34" s="1"/>
  <c r="Q44" i="35" s="1"/>
  <c r="Q44" i="36" s="1"/>
  <c r="Q44" i="37" s="1"/>
  <c r="G44" i="34"/>
  <c r="P44" i="34" s="1"/>
  <c r="P44" i="35" s="1"/>
  <c r="P44" i="36" s="1"/>
  <c r="P44" i="37" s="1"/>
  <c r="K20" i="34"/>
  <c r="J43" i="34"/>
  <c r="S43" i="34" s="1"/>
  <c r="S43" i="35" s="1"/>
  <c r="S43" i="36" s="1"/>
  <c r="S43" i="37" s="1"/>
  <c r="I43" i="34"/>
  <c r="R43" i="34" s="1"/>
  <c r="R43" i="35" s="1"/>
  <c r="R43" i="36" s="1"/>
  <c r="R43" i="37" s="1"/>
  <c r="H43" i="34"/>
  <c r="Q43" i="34" s="1"/>
  <c r="Q43" i="35" s="1"/>
  <c r="Q43" i="36" s="1"/>
  <c r="Q43" i="37" s="1"/>
  <c r="G43" i="34"/>
  <c r="P43" i="34" s="1"/>
  <c r="P43" i="35" s="1"/>
  <c r="P43" i="36" s="1"/>
  <c r="P43" i="37" s="1"/>
  <c r="N19" i="34"/>
  <c r="L17" i="34"/>
  <c r="J41" i="34"/>
  <c r="S41" i="34" s="1"/>
  <c r="S41" i="35" s="1"/>
  <c r="S41" i="36" s="1"/>
  <c r="S41" i="37" s="1"/>
  <c r="I41" i="34"/>
  <c r="R41" i="34" s="1"/>
  <c r="R41" i="35" s="1"/>
  <c r="R41" i="36" s="1"/>
  <c r="R41" i="37" s="1"/>
  <c r="H41" i="34"/>
  <c r="Q41" i="34" s="1"/>
  <c r="Q41" i="35" s="1"/>
  <c r="Q41" i="36" s="1"/>
  <c r="Q41" i="37" s="1"/>
  <c r="J40" i="34"/>
  <c r="S40" i="34" s="1"/>
  <c r="S40" i="35" s="1"/>
  <c r="I40" i="34"/>
  <c r="R40" i="34" s="1"/>
  <c r="R40" i="35" s="1"/>
  <c r="R40" i="36" s="1"/>
  <c r="R40" i="37" s="1"/>
  <c r="H40" i="34"/>
  <c r="Q40" i="34" s="1"/>
  <c r="G40" i="34"/>
  <c r="P40" i="34" s="1"/>
  <c r="P40" i="35" s="1"/>
  <c r="P40" i="36" s="1"/>
  <c r="P40" i="37"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19" i="34"/>
  <c r="R19" i="35" s="1"/>
  <c r="R19" i="36" s="1"/>
  <c r="R19" i="37" s="1"/>
  <c r="R17" i="34"/>
  <c r="R17" i="35" s="1"/>
  <c r="R17" i="36" s="1"/>
  <c r="R17" i="37" s="1"/>
  <c r="R16" i="34"/>
  <c r="R16" i="35" s="1"/>
  <c r="R16" i="36" s="1"/>
  <c r="R16" i="37" s="1"/>
  <c r="R14" i="34"/>
  <c r="R14" i="35" s="1"/>
  <c r="R13" i="34"/>
  <c r="R13" i="35" s="1"/>
  <c r="W26" i="36" l="1"/>
  <c r="S26" i="37"/>
  <c r="W26" i="37" s="1"/>
  <c r="T26" i="36"/>
  <c r="P26" i="37"/>
  <c r="T26" i="37" s="1"/>
  <c r="U26" i="36"/>
  <c r="Q26" i="37"/>
  <c r="U26" i="37" s="1"/>
  <c r="V26" i="36"/>
  <c r="R26" i="37"/>
  <c r="V26" i="37" s="1"/>
  <c r="U25" i="37"/>
  <c r="V25" i="37"/>
  <c r="W25" i="37"/>
  <c r="T25" i="37"/>
  <c r="S46" i="36"/>
  <c r="S46" i="37" s="1"/>
  <c r="V50" i="34"/>
  <c r="U50" i="34"/>
  <c r="W50" i="34"/>
  <c r="T50" i="34"/>
  <c r="O50" i="35"/>
  <c r="S37" i="36"/>
  <c r="S37" i="37" s="1"/>
  <c r="S51" i="35"/>
  <c r="Q46" i="36"/>
  <c r="Q46" i="37" s="1"/>
  <c r="W49" i="34"/>
  <c r="V49" i="34"/>
  <c r="U49" i="34"/>
  <c r="T49" i="34"/>
  <c r="O49" i="35"/>
  <c r="P38" i="36"/>
  <c r="P38" i="37" s="1"/>
  <c r="S40" i="36"/>
  <c r="S40" i="37" s="1"/>
  <c r="P37" i="36"/>
  <c r="P51" i="35"/>
  <c r="R37" i="36"/>
  <c r="R51" i="35"/>
  <c r="R13" i="36"/>
  <c r="R13" i="37" s="1"/>
  <c r="R14" i="36"/>
  <c r="R14" i="37"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R51" i="36" l="1"/>
  <c r="R37" i="37"/>
  <c r="R51" i="37" s="1"/>
  <c r="P51" i="36"/>
  <c r="P37" i="37"/>
  <c r="P51" i="37" s="1"/>
  <c r="S51" i="37"/>
  <c r="S51" i="36"/>
  <c r="V37" i="34"/>
  <c r="W37" i="34"/>
  <c r="T37" i="34"/>
  <c r="O37" i="35"/>
  <c r="O51" i="34"/>
  <c r="W51" i="34" s="1"/>
  <c r="O51" i="35"/>
  <c r="O49" i="36"/>
  <c r="O49" i="37" s="1"/>
  <c r="W49" i="35"/>
  <c r="V49" i="35"/>
  <c r="T49" i="35"/>
  <c r="U49" i="35"/>
  <c r="O50" i="36"/>
  <c r="O50" i="37"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T40" i="34"/>
  <c r="J52" i="34"/>
  <c r="S38" i="34"/>
  <c r="W38" i="34"/>
  <c r="V38" i="34"/>
  <c r="U38" i="34"/>
  <c r="O38" i="35"/>
  <c r="T38" i="34"/>
  <c r="Q40" i="36"/>
  <c r="Q40" i="37" s="1"/>
  <c r="U40" i="35"/>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U49" i="37" l="1"/>
  <c r="T49" i="37"/>
  <c r="W49" i="37"/>
  <c r="V49" i="37"/>
  <c r="W50" i="37"/>
  <c r="V50" i="37"/>
  <c r="U50" i="37"/>
  <c r="T50" i="37"/>
  <c r="O41" i="36"/>
  <c r="O41" i="37" s="1"/>
  <c r="W41" i="35"/>
  <c r="U41" i="35"/>
  <c r="V41" i="35"/>
  <c r="T41" i="35"/>
  <c r="Q37" i="35"/>
  <c r="Q51" i="34"/>
  <c r="U51" i="34" s="1"/>
  <c r="O46" i="36"/>
  <c r="O46" i="37" s="1"/>
  <c r="V46" i="35"/>
  <c r="T46" i="35"/>
  <c r="W46" i="35"/>
  <c r="U46" i="35"/>
  <c r="W50" i="36"/>
  <c r="T50" i="36"/>
  <c r="U50" i="36"/>
  <c r="V50" i="36"/>
  <c r="U37" i="35"/>
  <c r="O37" i="36"/>
  <c r="O37" i="37"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U40" i="37" s="1"/>
  <c r="T40" i="35"/>
  <c r="W40" i="35"/>
  <c r="O43" i="36"/>
  <c r="O43" i="37" s="1"/>
  <c r="W43" i="35"/>
  <c r="U43" i="35"/>
  <c r="V43" i="35"/>
  <c r="T43" i="35"/>
  <c r="O38" i="36"/>
  <c r="O38" i="37" s="1"/>
  <c r="T38" i="35"/>
  <c r="O44" i="36"/>
  <c r="O44" i="37" s="1"/>
  <c r="T44" i="35"/>
  <c r="V44" i="35"/>
  <c r="W44" i="35"/>
  <c r="U44" i="35"/>
  <c r="W47" i="35"/>
  <c r="O47" i="36"/>
  <c r="O47" i="37" s="1"/>
  <c r="O47" i="38" s="1"/>
  <c r="T47" i="35"/>
  <c r="U47" i="35"/>
  <c r="V47" i="35"/>
  <c r="O52" i="35"/>
  <c r="T52" i="34"/>
  <c r="K51" i="34"/>
  <c r="L51" i="34"/>
  <c r="M51" i="34"/>
  <c r="N51" i="34"/>
  <c r="N52" i="34"/>
  <c r="L52" i="34"/>
  <c r="M52" i="34"/>
  <c r="K52" i="34"/>
  <c r="V47" i="38" l="1"/>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W41" i="36"/>
  <c r="V41" i="36"/>
  <c r="U41" i="36"/>
  <c r="U52" i="35"/>
  <c r="V47" i="36"/>
  <c r="T47" i="36"/>
  <c r="U47" i="36"/>
  <c r="W47" i="36"/>
  <c r="O52" i="36"/>
  <c r="J53" i="32"/>
  <c r="J52" i="32"/>
  <c r="H53" i="32"/>
  <c r="G53" i="32"/>
  <c r="I53" i="32"/>
  <c r="F52" i="32"/>
  <c r="I49" i="32"/>
  <c r="G50" i="32"/>
  <c r="G49" i="32"/>
  <c r="J47" i="32"/>
  <c r="I47" i="32"/>
  <c r="H47" i="32"/>
  <c r="H46" i="32"/>
  <c r="G47" i="32"/>
  <c r="G46" i="32"/>
  <c r="N20" i="32"/>
  <c r="H41" i="32"/>
  <c r="H40" i="32"/>
  <c r="I43" i="32"/>
  <c r="G44" i="32"/>
  <c r="G43" i="32"/>
  <c r="F41" i="32"/>
  <c r="F40" i="32"/>
  <c r="Z58" i="32"/>
  <c r="Y58" i="32"/>
  <c r="AA57" i="32"/>
  <c r="Z57" i="32"/>
  <c r="Y57" i="32"/>
  <c r="AA56" i="32"/>
  <c r="J56" i="32"/>
  <c r="I56" i="32"/>
  <c r="H56" i="32"/>
  <c r="G56" i="32"/>
  <c r="J55" i="32"/>
  <c r="I55" i="32"/>
  <c r="H55" i="32"/>
  <c r="G55" i="32"/>
  <c r="F50" i="32"/>
  <c r="AA47" i="32"/>
  <c r="H44" i="32"/>
  <c r="F36" i="32"/>
  <c r="Y31" i="32"/>
  <c r="X31" i="32"/>
  <c r="Z30" i="32"/>
  <c r="Y30" i="32"/>
  <c r="X30" i="32"/>
  <c r="AA29" i="32"/>
  <c r="AA31" i="32" s="1"/>
  <c r="Z29" i="32"/>
  <c r="Z31" i="32" s="1"/>
  <c r="AA28" i="32"/>
  <c r="AA30" i="32" s="1"/>
  <c r="F29" i="31"/>
  <c r="F20" i="31"/>
  <c r="Y58" i="30"/>
  <c r="Y57" i="30"/>
  <c r="W52" i="38" l="1"/>
  <c r="V52" i="38"/>
  <c r="T52" i="38"/>
  <c r="U52" i="38"/>
  <c r="Q51" i="36"/>
  <c r="U51" i="36" s="1"/>
  <c r="Q37" i="37"/>
  <c r="P52" i="36"/>
  <c r="T52" i="36" s="1"/>
  <c r="P41" i="37"/>
  <c r="S52" i="36"/>
  <c r="W52" i="36" s="1"/>
  <c r="S38" i="37"/>
  <c r="W51" i="37"/>
  <c r="T51" i="37"/>
  <c r="V51" i="37"/>
  <c r="R52" i="36"/>
  <c r="R38" i="37"/>
  <c r="Q52" i="36"/>
  <c r="U52" i="36" s="1"/>
  <c r="Q38" i="37"/>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P52" i="37" l="1"/>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L50" i="31" l="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S30"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S30"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O16" i="31" l="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P26" i="32"/>
  <c r="P29" i="31"/>
  <c r="P25" i="31"/>
  <c r="O23" i="32"/>
  <c r="T23" i="31"/>
  <c r="Q17" i="32"/>
  <c r="Q20" i="32"/>
  <c r="Q23" i="31"/>
  <c r="Q26" i="32"/>
  <c r="Q29" i="32"/>
  <c r="T13" i="30"/>
  <c r="O13" i="31"/>
  <c r="O25" i="31"/>
  <c r="O30" i="31" s="1"/>
  <c r="R14" i="31"/>
  <c r="R17" i="32"/>
  <c r="R20" i="31"/>
  <c r="R23" i="31"/>
  <c r="R26" i="31"/>
  <c r="V26" i="31" s="1"/>
  <c r="R29" i="31"/>
  <c r="V23"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R20" i="32" l="1"/>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W23" i="32"/>
  <c r="R23" i="32"/>
  <c r="O25" i="32"/>
  <c r="V25" i="31"/>
  <c r="U25" i="31"/>
  <c r="W25" i="31"/>
  <c r="T25" i="31"/>
  <c r="P20" i="32"/>
  <c r="O17" i="32"/>
  <c r="W17" i="31"/>
  <c r="V17" i="31"/>
  <c r="U17" i="31"/>
  <c r="T17" i="31"/>
  <c r="N58" i="3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R31" i="32" l="1"/>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F56" i="29" l="1"/>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L46" i="29" l="1"/>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K57" i="29" l="1"/>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Z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25" i="19" l="1"/>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31" i="27" s="1"/>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P57" i="26" l="1"/>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O57" i="27"/>
  <c r="Q47" i="27"/>
  <c r="R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O58" i="27" l="1"/>
  <c r="P43" i="28"/>
  <c r="P16" i="29"/>
  <c r="P44" i="30"/>
  <c r="P44" i="31"/>
  <c r="P44" i="32"/>
  <c r="M44" i="29"/>
  <c r="R17"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58" i="28" s="1"/>
  <c r="O26" i="29"/>
  <c r="O44" i="28"/>
  <c r="R44" i="28" s="1"/>
  <c r="O17" i="29"/>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57" i="28" s="1"/>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30" i="29" l="1"/>
  <c r="P57" i="28"/>
  <c r="R52" i="30"/>
  <c r="R52" i="31"/>
  <c r="R52" i="32"/>
  <c r="O52" i="29"/>
  <c r="N47" i="29"/>
  <c r="Q47" i="29" s="1"/>
  <c r="Q47" i="30"/>
  <c r="U47" i="30" s="1"/>
  <c r="Q47" i="31"/>
  <c r="U47" i="31" s="1"/>
  <c r="Q47" i="32"/>
  <c r="U47" i="32" s="1"/>
  <c r="Q20" i="29"/>
  <c r="Q44" i="27"/>
  <c r="N58" i="27"/>
  <c r="N53" i="28"/>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Q53" i="28"/>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O57" i="29" s="1"/>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S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57" i="30" l="1"/>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U49" i="31"/>
  <c r="P58" i="28"/>
  <c r="S41" i="28"/>
  <c r="S43" i="28"/>
  <c r="R43" i="28"/>
  <c r="Q43" i="28"/>
  <c r="V44" i="30"/>
  <c r="R50" i="29"/>
  <c r="Q50" i="29"/>
  <c r="S50" i="29"/>
  <c r="R44" i="29"/>
  <c r="R53" i="29"/>
  <c r="R40" i="29"/>
  <c r="P49" i="30"/>
  <c r="P49" i="3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8" i="30" l="1"/>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V13" i="35"/>
  <c r="V13" i="34"/>
  <c r="F56" i="32"/>
  <c r="O29" i="32"/>
  <c r="N29" i="32"/>
  <c r="M29" i="32"/>
  <c r="L29" i="32"/>
  <c r="K29" i="32"/>
  <c r="F31" i="32"/>
  <c r="N28" i="32"/>
  <c r="O28" i="32"/>
  <c r="L28" i="32"/>
  <c r="F55" i="32"/>
  <c r="F30" i="32"/>
  <c r="K28" i="32"/>
  <c r="M28" i="32"/>
  <c r="F37" i="33"/>
  <c r="L13" i="33"/>
  <c r="K13" i="33"/>
  <c r="M13" i="33"/>
  <c r="O14" i="34"/>
  <c r="O14" i="35" s="1"/>
  <c r="V13" i="37" l="1"/>
  <c r="V14" i="35"/>
  <c r="O14" i="36"/>
  <c r="O14" i="37"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14" i="37" l="1"/>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V16" i="35"/>
  <c r="O17" i="36"/>
  <c r="O17" i="37" s="1"/>
  <c r="V17" i="35"/>
  <c r="V16" i="34"/>
  <c r="V17" i="34"/>
  <c r="V20" i="33"/>
  <c r="O20" i="34"/>
  <c r="O20" i="35" s="1"/>
  <c r="V19" i="33"/>
  <c r="O19" i="34"/>
  <c r="O19" i="35" s="1"/>
  <c r="F41" i="33"/>
  <c r="M17" i="33"/>
  <c r="F40" i="33"/>
  <c r="M16" i="33"/>
  <c r="V16" i="33"/>
  <c r="M20" i="33"/>
  <c r="F44" i="33"/>
  <c r="M44" i="33" s="1"/>
  <c r="V17" i="33"/>
  <c r="M19" i="33"/>
  <c r="F43" i="33"/>
  <c r="M43" i="33" s="1"/>
  <c r="R27" i="36" l="1"/>
  <c r="R22" i="37"/>
  <c r="R27" i="37" s="1"/>
  <c r="V16" i="37"/>
  <c r="O27" i="37"/>
  <c r="V17" i="37"/>
  <c r="R28" i="36"/>
  <c r="R23" i="37"/>
  <c r="R28" i="37" s="1"/>
  <c r="V16" i="36"/>
  <c r="O19" i="36"/>
  <c r="O19" i="37" s="1"/>
  <c r="V19" i="35"/>
  <c r="V17" i="36"/>
  <c r="O20" i="36"/>
  <c r="O20" i="37" s="1"/>
  <c r="V20" i="35"/>
  <c r="V20" i="34"/>
  <c r="V19" i="34"/>
  <c r="O27" i="33"/>
  <c r="V27" i="33" s="1"/>
  <c r="O22" i="34"/>
  <c r="O22" i="35" s="1"/>
  <c r="O22" i="36" s="1"/>
  <c r="O22" i="37"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28" i="37" l="1"/>
  <c r="T23" i="38"/>
  <c r="O28" i="38"/>
  <c r="W23" i="38"/>
  <c r="V23" i="38"/>
  <c r="U23" i="38"/>
  <c r="V28" i="37"/>
  <c r="V27" i="37"/>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W28" i="38" l="1"/>
  <c r="V28" i="38"/>
  <c r="U28" i="38"/>
  <c r="T28" i="38"/>
  <c r="V27" i="36"/>
  <c r="V28" i="36"/>
  <c r="V28" i="35"/>
  <c r="V27" i="35"/>
  <c r="V27" i="34"/>
  <c r="V28" i="34"/>
  <c r="Q13" i="34"/>
  <c r="Q13" i="35" s="1"/>
  <c r="Q14" i="34"/>
  <c r="Q14" i="35" s="1"/>
  <c r="P14" i="34"/>
  <c r="P14" i="35" s="1"/>
  <c r="P13" i="34"/>
  <c r="P13" i="35" s="1"/>
  <c r="P13" i="36" l="1"/>
  <c r="P13" i="37" s="1"/>
  <c r="T13" i="37" s="1"/>
  <c r="T13" i="35"/>
  <c r="P14" i="36"/>
  <c r="P14" i="37" s="1"/>
  <c r="T14" i="37" s="1"/>
  <c r="T14" i="35"/>
  <c r="Q13" i="36"/>
  <c r="Q13" i="37" s="1"/>
  <c r="U13" i="35"/>
  <c r="Q14" i="36"/>
  <c r="Q14" i="37"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U14" i="37" l="1"/>
  <c r="U13" i="37"/>
  <c r="U19" i="34"/>
  <c r="Q19" i="35"/>
  <c r="U16" i="34"/>
  <c r="Q16" i="35"/>
  <c r="U13" i="36"/>
  <c r="S13" i="36"/>
  <c r="S13" i="37" s="1"/>
  <c r="W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S27" i="35" l="1"/>
  <c r="W27" i="35" s="1"/>
  <c r="Q20" i="36"/>
  <c r="U20" i="35"/>
  <c r="S22" i="36"/>
  <c r="W22" i="35"/>
  <c r="P20" i="36"/>
  <c r="T20" i="35"/>
  <c r="Q16" i="36"/>
  <c r="Q16" i="37" s="1"/>
  <c r="U16" i="35"/>
  <c r="Q27" i="35"/>
  <c r="U27" i="35" s="1"/>
  <c r="S19" i="36"/>
  <c r="W19" i="35"/>
  <c r="S20" i="36"/>
  <c r="W20" i="35"/>
  <c r="W23" i="34"/>
  <c r="S23" i="35"/>
  <c r="S28" i="35" s="1"/>
  <c r="W28" i="35" s="1"/>
  <c r="P22" i="36"/>
  <c r="T22" i="35"/>
  <c r="Q17" i="36"/>
  <c r="Q17" i="37" s="1"/>
  <c r="U17" i="35"/>
  <c r="Q28" i="35"/>
  <c r="U28" i="35" s="1"/>
  <c r="P23" i="36"/>
  <c r="T23" i="35"/>
  <c r="W14" i="36"/>
  <c r="Q19" i="36"/>
  <c r="U19" i="35"/>
  <c r="W13" i="36"/>
  <c r="P16" i="36"/>
  <c r="P16" i="37" s="1"/>
  <c r="T16" i="35"/>
  <c r="P27" i="35"/>
  <c r="T27" i="35" s="1"/>
  <c r="T17" i="35"/>
  <c r="P17" i="36"/>
  <c r="P17" i="37" s="1"/>
  <c r="P28" i="35"/>
  <c r="T28" i="35" s="1"/>
  <c r="S17" i="36"/>
  <c r="W17" i="35"/>
  <c r="P19" i="36"/>
  <c r="T19" i="35"/>
  <c r="S16" i="36"/>
  <c r="W16" i="35"/>
  <c r="S28" i="34"/>
  <c r="W28" i="34" s="1"/>
  <c r="N37" i="33"/>
  <c r="J51" i="33"/>
  <c r="N51" i="33" s="1"/>
  <c r="N38" i="33"/>
  <c r="J52" i="33"/>
  <c r="N52" i="33" s="1"/>
  <c r="T20" i="36" l="1"/>
  <c r="P20" i="37"/>
  <c r="T20" i="37" s="1"/>
  <c r="W20" i="36"/>
  <c r="S20" i="37"/>
  <c r="W20" i="37" s="1"/>
  <c r="T19" i="36"/>
  <c r="P19" i="37"/>
  <c r="T19" i="37" s="1"/>
  <c r="U20" i="36"/>
  <c r="Q20" i="37"/>
  <c r="U20" i="37" s="1"/>
  <c r="T23" i="36"/>
  <c r="P23" i="37"/>
  <c r="T23" i="37" s="1"/>
  <c r="W19" i="36"/>
  <c r="S19" i="37"/>
  <c r="W19" i="37" s="1"/>
  <c r="U19" i="36"/>
  <c r="Q19" i="37"/>
  <c r="U19" i="37" s="1"/>
  <c r="T22" i="36"/>
  <c r="P22" i="37"/>
  <c r="T22" i="37" s="1"/>
  <c r="W22" i="36"/>
  <c r="S22" i="37"/>
  <c r="W22" i="37" s="1"/>
  <c r="W17" i="36"/>
  <c r="S17" i="37"/>
  <c r="W16" i="36"/>
  <c r="S16" i="37"/>
  <c r="U17" i="37"/>
  <c r="Q28" i="37"/>
  <c r="U28" i="37" s="1"/>
  <c r="U16" i="37"/>
  <c r="T17" i="37"/>
  <c r="T16" i="37"/>
  <c r="T16" i="36"/>
  <c r="P27" i="36"/>
  <c r="T27" i="36" s="1"/>
  <c r="S23" i="36"/>
  <c r="S23" i="37" s="1"/>
  <c r="W23" i="37" s="1"/>
  <c r="W23" i="35"/>
  <c r="S27" i="36"/>
  <c r="W27" i="36" s="1"/>
  <c r="U17" i="36"/>
  <c r="Q28" i="36"/>
  <c r="U28" i="36" s="1"/>
  <c r="U16" i="36"/>
  <c r="Q27" i="36"/>
  <c r="U27" i="36" s="1"/>
  <c r="T17" i="36"/>
  <c r="P28" i="36"/>
  <c r="T28" i="36" s="1"/>
  <c r="P28" i="37" l="1"/>
  <c r="T28" i="37" s="1"/>
  <c r="Q27" i="37"/>
  <c r="U27" i="37" s="1"/>
  <c r="P27" i="37"/>
  <c r="T27" i="37" s="1"/>
  <c r="W17" i="37"/>
  <c r="S28" i="37"/>
  <c r="W28" i="37" s="1"/>
  <c r="S27" i="37"/>
  <c r="W27" i="37" s="1"/>
  <c r="W16" i="37"/>
  <c r="W23" i="36"/>
  <c r="S28" i="36"/>
  <c r="W28" i="3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<sst xmlns="http://schemas.openxmlformats.org/spreadsheetml/2006/main" count="1608" uniqueCount="129">
  <si>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</si>
  <si>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</si>
  <si>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</si>
  <si>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</si>
  <si>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</si>
  <si>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</si>
  <si>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</si>
  <si>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</si>
  <si>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</si>
  <si>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</si>
  <si>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</si>
  <si>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</si>
  <si>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</si>
  <si>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</si>
  <si>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</si>
  <si>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</si>
  <si>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</si>
  <si>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</si>
  <si>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</si>
  <si>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</si>
  <si>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</si>
  <si>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</si>
  <si>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</si>
  <si>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</si>
  <si>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</si>
  <si>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</si>
  <si>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</si>
  <si>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</si>
  <si>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</si>
  <si>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</si>
  <si>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</si>
  <si>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</si>
  <si>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</si>
  <si>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</si>
  <si>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</si>
  <si>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</si>
  <si>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</si>
  <si>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</si>
  <si>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</si>
  <si>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</si>
  <si>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</si>
  <si>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</si>
  <si>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</si>
  <si>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</si>
  <si>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</si>
  <si>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</si>
  <si>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</si>
  <si>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</si>
  <si>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</si>
  <si>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</si>
  <si>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</si>
  <si>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</si>
  <si>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</si>
  <si>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</si>
  <si>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</si>
  <si>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</si>
  <si>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</si>
  <si>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</si>
  <si>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</si>
  <si>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</si>
  <si>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</si>
  <si>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</si>
  <si>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</si>
  <si>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</si>
  <si>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</si>
  <si>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</si>
  <si>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</si>
  <si>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</si>
  <si>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</si>
  <si>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</si>
  <si>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</si>
  <si>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</si>
  <si>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</si>
  <si>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</si>
  <si>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</si>
  <si>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</si>
  <si>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</si>
  <si>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</si>
  <si>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</si>
  <si>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</si>
  <si>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</si>
  <si>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</si>
  <si>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</si>
  <si>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</si>
  <si>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</si>
  <si>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</si>
  <si>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</si>
  <si>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</si>
  <si>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</si>
  <si>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</si>
  <si>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</si>
  <si>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</si>
  <si>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</si>
  <si>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</si>
  <si>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</si>
  <si>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</si>
  <si>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</si>
  <si>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</si>
  <si>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</si>
  <si>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</si>
  <si>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</si>
  <si>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</si>
  <si>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</si>
  <si>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</si>
  <si>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</si>
  <si>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</si>
  <si>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</si>
  <si>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</si>
  <si>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</si>
  <si>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</si>
  <si>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</si>
  <si>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</si>
  <si>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</si>
  <si>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</si>
  <si>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</si>
  <si>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</si>
  <si>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</si>
  <si>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</si>
  <si>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</si>
  <si>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</si>
  <si>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</si>
  <si>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</si>
  <si>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</si>
  <si>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</si>
  <si>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</si>
  <si>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</si>
  <si>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</si>
  <si>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Sep 2023</t>
  </si>
  <si>
    <t>Monthly Cruise Occupany Ratio GPH for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</si>
</sst>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4">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54">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endParaRPr lang="de-DE" sz="10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147530</xdr:colOff>
      <xdr:row>0</xdr:row>
      <xdr:rowOff>0</xdr:rowOff>
    </xdr:from>
    <xdr:to>
      <xdr:col>26</xdr:col>
      <xdr:colOff>52915</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3.xml"/><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45245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13" sqref="O1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5.75">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44" t="s">
        <v>51</v>
      </c>
      <c r="G9" s="144"/>
      <c r="H9" s="144"/>
      <c r="I9" s="144"/>
      <c r="J9" s="144"/>
      <c r="K9" s="144"/>
      <c r="L9" s="144"/>
      <c r="M9" s="144"/>
      <c r="N9" s="145"/>
      <c r="O9" s="146" t="s">
        <v>52</v>
      </c>
      <c r="P9" s="144"/>
      <c r="Q9" s="144"/>
      <c r="R9" s="144"/>
      <c r="S9" s="144"/>
      <c r="T9" s="144"/>
      <c r="U9" s="144"/>
      <c r="V9" s="144"/>
      <c r="W9" s="145"/>
      <c r="X9" s="146" t="s">
        <v>57</v>
      </c>
      <c r="Y9" s="144"/>
      <c r="Z9" s="144"/>
      <c r="AA9" s="147"/>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3">
        <v>95</v>
      </c>
      <c r="G13" s="71">
        <v>83</v>
      </c>
      <c r="H13" s="71">
        <v>0</v>
      </c>
      <c r="I13" s="71">
        <v>0</v>
      </c>
      <c r="J13" s="71">
        <v>90</v>
      </c>
      <c r="K13" s="64">
        <f>IFERROR(F13/G13-1,"n/a")</f>
        <v>0.14457831325301207</v>
      </c>
      <c r="L13" s="64" t="str">
        <f t="shared" ref="L13:L28" si="0">IFERROR(F13/H13-1,"n/a")</f>
        <v>n/a</v>
      </c>
      <c r="M13" s="64" t="str">
        <f>IFERROR(F13/I13-1,"n/a")</f>
        <v>n/a</v>
      </c>
      <c r="N13" s="60">
        <f>IFERROR(F13/J13-1,"n/a")</f>
        <v>5.555555555555558E-2</v>
      </c>
      <c r="O13" s="68">
        <f>'May-23'!O13+'June-23'!F13</f>
        <v>853</v>
      </c>
      <c r="P13" s="68">
        <f>'May-23'!$P$13+G13</f>
        <v>832</v>
      </c>
      <c r="Q13" s="68">
        <f>'May-23'!Q13+'June-23'!H13</f>
        <v>0</v>
      </c>
      <c r="R13" s="68">
        <f>'May-23'!R13+'June-23'!I13</f>
        <v>551</v>
      </c>
      <c r="S13" s="68">
        <f>'May-23'!S13+'June-23'!J13</f>
        <v>825</v>
      </c>
      <c r="T13" s="64">
        <f>IFERROR(O13/P13-1,"n/a")</f>
        <v>2.5240384615384581E-2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2.75">
      <c r="A14" s="123"/>
      <c r="B14" s="128"/>
      <c r="C14" s="33"/>
      <c r="D14" s="26" t="s">
        <v>11</v>
      </c>
      <c r="E14" s="32"/>
      <c r="F14" s="73">
        <v>359885</v>
      </c>
      <c r="G14" s="71">
        <v>234968</v>
      </c>
      <c r="H14" s="71">
        <v>0</v>
      </c>
      <c r="I14" s="71">
        <v>0</v>
      </c>
      <c r="J14" s="71">
        <v>303053</v>
      </c>
      <c r="K14" s="64">
        <f>IFERROR(F14/G14-1,"n/a")</f>
        <v>0.53163409485546964</v>
      </c>
      <c r="L14" s="64" t="str">
        <f t="shared" si="0"/>
        <v>n/a</v>
      </c>
      <c r="M14" s="64" t="str">
        <f>IFERROR(F14/I14-1,"n/a")</f>
        <v>n/a</v>
      </c>
      <c r="N14" s="60">
        <f>IFERROR(F14/J14-1,"n/a")</f>
        <v>0.1875315538866138</v>
      </c>
      <c r="O14" s="68">
        <f>'May-23'!$O$14+F14</f>
        <v>2701062</v>
      </c>
      <c r="P14" s="68">
        <f>'May-23'!P14+'June-23'!G14</f>
        <v>1527382</v>
      </c>
      <c r="Q14" s="68">
        <f>'May-23'!Q14+'June-23'!H14</f>
        <v>0</v>
      </c>
      <c r="R14" s="68">
        <f>'May-23'!R14+'June-23'!I14</f>
        <v>1092884</v>
      </c>
      <c r="S14" s="68">
        <f>'May-23'!S14+'June-23'!J14</f>
        <v>2451255</v>
      </c>
      <c r="T14" s="64">
        <f>IFERROR(O14/P14-1,"n/a")</f>
        <v>0.76842597333214613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2.75">
      <c r="A16" s="123"/>
      <c r="B16" s="128"/>
      <c r="C16" s="33"/>
      <c r="D16" s="26" t="s">
        <v>5</v>
      </c>
      <c r="E16" s="32"/>
      <c r="F16" s="74">
        <v>73</v>
      </c>
      <c r="G16" s="71">
        <v>71</v>
      </c>
      <c r="H16" s="71">
        <v>17</v>
      </c>
      <c r="I16" s="71">
        <v>0</v>
      </c>
      <c r="J16" s="71">
        <v>71</v>
      </c>
      <c r="K16" s="64">
        <f>IFERROR(F16/G16-1,"n/a")</f>
        <v>2.8169014084507005E-2</v>
      </c>
      <c r="L16" s="64">
        <f t="shared" si="0"/>
        <v>3.2941176470588234</v>
      </c>
      <c r="M16" s="64" t="str">
        <f>IFERROR(F16/I16-1,"n/a")</f>
        <v>n/a</v>
      </c>
      <c r="N16" s="60">
        <f>IFERROR(F16/J16-1,"n/a")</f>
        <v>2.8169014084507005E-2</v>
      </c>
      <c r="O16" s="68">
        <f>'May-23'!$O$16+F16</f>
        <v>216</v>
      </c>
      <c r="P16" s="68">
        <f>'May-23'!P16+'June-23'!G16</f>
        <v>234</v>
      </c>
      <c r="Q16" s="68">
        <f>'May-23'!Q16+'June-23'!H16</f>
        <v>51</v>
      </c>
      <c r="R16" s="68">
        <f>'May-23'!R16+'June-23'!I16</f>
        <v>10</v>
      </c>
      <c r="S16" s="68">
        <f>'May-23'!S16+'June-23'!J16</f>
        <v>216</v>
      </c>
      <c r="T16" s="64">
        <f>IFERROR(O16/P16-1,"n/a")</f>
        <v>-7.6923076923076872E-2</v>
      </c>
      <c r="U16" s="64">
        <f>IFERROR(O16/Q16-1,"n/a")</f>
        <v>3.2352941176470589</v>
      </c>
      <c r="V16" s="64">
        <f>IFERROR(O16/R16-1,"n/a")</f>
        <v>20.6</v>
      </c>
      <c r="W16" s="60">
        <f>IFERROR(O16/S16-1,"n/a")</f>
        <v>0</v>
      </c>
      <c r="X16" s="68">
        <v>572</v>
      </c>
      <c r="Y16" s="68">
        <v>202</v>
      </c>
      <c r="Z16" s="70">
        <v>54</v>
      </c>
      <c r="AA16" s="78">
        <v>586</v>
      </c>
      <c r="AB16" s="123"/>
      <c r="AC16" s="123"/>
    </row>
    <row r="17" spans="1:29" s="124" customFormat="1" ht="12.75">
      <c r="A17" s="123"/>
      <c r="B17" s="128"/>
      <c r="C17" s="33"/>
      <c r="D17" s="26" t="s">
        <v>11</v>
      </c>
      <c r="E17" s="32"/>
      <c r="F17" s="74">
        <v>224892</v>
      </c>
      <c r="G17" s="71">
        <v>82038</v>
      </c>
      <c r="H17" s="71">
        <v>24481</v>
      </c>
      <c r="I17" s="71">
        <v>0</v>
      </c>
      <c r="J17" s="71">
        <v>165399</v>
      </c>
      <c r="K17" s="64">
        <f>IFERROR(F17/G17-1,"n/a")</f>
        <v>1.7413150003656841</v>
      </c>
      <c r="L17" s="64">
        <f t="shared" si="0"/>
        <v>8.1863894448756174</v>
      </c>
      <c r="M17" s="64" t="str">
        <f>IFERROR(F17/I17-1,"n/a")</f>
        <v>n/a</v>
      </c>
      <c r="N17" s="60">
        <f>IFERROR(F17/J17-1,"n/a")</f>
        <v>0.35969383128072119</v>
      </c>
      <c r="O17" s="68">
        <f>'May-23'!O17+'June-23'!F17</f>
        <v>576378</v>
      </c>
      <c r="P17" s="68">
        <f>'May-23'!P17+'June-23'!G17</f>
        <v>260951</v>
      </c>
      <c r="Q17" s="68">
        <f>'May-23'!Q17+'June-23'!H17</f>
        <v>65067</v>
      </c>
      <c r="R17" s="68">
        <f>'May-23'!R17+'June-23'!I17</f>
        <v>41113</v>
      </c>
      <c r="S17" s="68">
        <f>'May-23'!S17+'June-23'!J17</f>
        <v>558503</v>
      </c>
      <c r="T17" s="64">
        <f>IFERROR(O17/P17-1,"n/a")</f>
        <v>1.2087594989097572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2.75">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2.75">
      <c r="A20" s="123"/>
      <c r="B20" s="128"/>
      <c r="C20" s="33"/>
      <c r="D20" s="26" t="s">
        <v>11</v>
      </c>
      <c r="E20" s="32"/>
      <c r="F20" s="73">
        <f>132170+37144</f>
        <v>169314</v>
      </c>
      <c r="G20" s="71">
        <f>91454+26901</f>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2.75">
      <c r="A22" s="123"/>
      <c r="B22" s="128"/>
      <c r="C22" s="33"/>
      <c r="D22" s="26" t="s">
        <v>5</v>
      </c>
      <c r="E22" s="34"/>
      <c r="F22" s="74">
        <v>88</v>
      </c>
      <c r="G22" s="71">
        <v>68</v>
      </c>
      <c r="H22" s="71">
        <v>4</v>
      </c>
      <c r="I22" s="71">
        <v>0</v>
      </c>
      <c r="J22" s="71">
        <v>70</v>
      </c>
      <c r="K22" s="64">
        <f>IFERROR(F22/G22-1,"n/a")</f>
        <v>0.29411764705882359</v>
      </c>
      <c r="L22" s="64">
        <f t="shared" si="0"/>
        <v>21</v>
      </c>
      <c r="M22" s="64" t="str">
        <f>IFERROR(F22/I22-1,"n/a")</f>
        <v>n/a</v>
      </c>
      <c r="N22" s="60">
        <f t="shared" si="1"/>
        <v>0.25714285714285712</v>
      </c>
      <c r="O22" s="68">
        <f>'May-23'!O22+'June-23'!F22</f>
        <v>695</v>
      </c>
      <c r="P22" s="68">
        <f>'May-23'!P22+'June-23'!G22</f>
        <v>324</v>
      </c>
      <c r="Q22" s="68">
        <f>'May-23'!Q22+'June-23'!H22</f>
        <v>4</v>
      </c>
      <c r="R22" s="68">
        <f>'May-23'!R22+'June-23'!I22</f>
        <v>205</v>
      </c>
      <c r="S22" s="68">
        <f>'May-23'!S22+'June-23'!J22</f>
        <v>596</v>
      </c>
      <c r="T22" s="64">
        <f>IFERROR(O22/P22-1,"n/a")</f>
        <v>1.1450617283950617</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2.75">
      <c r="A23" s="123"/>
      <c r="B23" s="128"/>
      <c r="C23" s="33"/>
      <c r="D23" s="26" t="s">
        <v>11</v>
      </c>
      <c r="E23" s="32"/>
      <c r="F23" s="73">
        <v>334459</v>
      </c>
      <c r="G23" s="71">
        <v>182336</v>
      </c>
      <c r="H23" s="71">
        <v>4923</v>
      </c>
      <c r="I23" s="71">
        <v>0</v>
      </c>
      <c r="J23" s="71">
        <v>275367</v>
      </c>
      <c r="K23" s="64">
        <f>IFERROR(F23/G23-1,"n/a")</f>
        <v>0.83430041242541253</v>
      </c>
      <c r="L23" s="64">
        <f t="shared" si="0"/>
        <v>66.93804590696729</v>
      </c>
      <c r="M23" s="64" t="str">
        <f>IFERROR(F23/I23-1,"n/a")</f>
        <v>n/a</v>
      </c>
      <c r="N23" s="60">
        <f t="shared" si="1"/>
        <v>0.2145936150664387</v>
      </c>
      <c r="O23" s="68">
        <f>'May-23'!O23+'June-23'!F23</f>
        <v>1893954</v>
      </c>
      <c r="P23" s="68">
        <f>'May-23'!P23+'June-23'!G23</f>
        <v>534617</v>
      </c>
      <c r="Q23" s="68">
        <f>'May-23'!Q23+'June-23'!H23</f>
        <v>4923</v>
      </c>
      <c r="R23" s="68">
        <f>'May-23'!R23+'June-23'!I23</f>
        <v>545974</v>
      </c>
      <c r="S23" s="68">
        <f>'May-23'!S23+'June-23'!J23</f>
        <v>1708367</v>
      </c>
      <c r="T23" s="64">
        <f>IFERROR(O23/P23-1,"n/a")</f>
        <v>2.5426370654131838</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2.75">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2.75">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3.5" thickBot="1">
      <c r="A27" s="123"/>
      <c r="B27" s="128"/>
      <c r="C27" s="35" t="s">
        <v>12</v>
      </c>
      <c r="D27" s="36"/>
      <c r="E27" s="37"/>
      <c r="F27" s="75">
        <f t="shared" ref="F27:J28" si="2">F13+F16+F19+F22+F25</f>
        <v>347</v>
      </c>
      <c r="G27" s="75">
        <f t="shared" si="2"/>
        <v>314</v>
      </c>
      <c r="H27" s="75">
        <f t="shared" si="2"/>
        <v>21</v>
      </c>
      <c r="I27" s="75">
        <f t="shared" si="2"/>
        <v>0</v>
      </c>
      <c r="J27" s="75">
        <f t="shared" si="2"/>
        <v>278</v>
      </c>
      <c r="K27" s="66">
        <f>IFERROR(F27/G27-1,"n/a")</f>
        <v>0.10509554140127397</v>
      </c>
      <c r="L27" s="66">
        <f t="shared" si="0"/>
        <v>15.523809523809526</v>
      </c>
      <c r="M27" s="66" t="str">
        <f>IFERROR(F27/I27-1,"n/a")</f>
        <v>n/a</v>
      </c>
      <c r="N27" s="62">
        <f t="shared" si="1"/>
        <v>0.24820143884892087</v>
      </c>
      <c r="O27" s="75">
        <f t="shared" ref="O27:S28" si="3">O13+O16+O19+O22+O25</f>
        <v>2028</v>
      </c>
      <c r="P27" s="75">
        <f t="shared" si="3"/>
        <v>1621</v>
      </c>
      <c r="Q27" s="75">
        <f t="shared" si="3"/>
        <v>58</v>
      </c>
      <c r="R27" s="75">
        <f t="shared" si="3"/>
        <v>769</v>
      </c>
      <c r="S27" s="75">
        <f t="shared" si="3"/>
        <v>1751</v>
      </c>
      <c r="T27" s="66">
        <f>IFERROR(O27/P27-1,"n/a")</f>
        <v>0.25107958050586054</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1097755</v>
      </c>
      <c r="G28" s="76">
        <f t="shared" si="2"/>
        <v>619923</v>
      </c>
      <c r="H28" s="76">
        <f t="shared" si="2"/>
        <v>29404</v>
      </c>
      <c r="I28" s="76">
        <f t="shared" si="2"/>
        <v>2213</v>
      </c>
      <c r="J28" s="76">
        <f t="shared" si="2"/>
        <v>828495</v>
      </c>
      <c r="K28" s="67">
        <f>IFERROR(F28/G28-1,"n/a")</f>
        <v>0.77079250164939839</v>
      </c>
      <c r="L28" s="67">
        <f t="shared" si="0"/>
        <v>36.333526050877431</v>
      </c>
      <c r="M28" s="67">
        <f>IFERROR(F28/I28-1,"n/a")</f>
        <v>495.04835065521917</v>
      </c>
      <c r="N28" s="63">
        <f t="shared" si="1"/>
        <v>0.32499894386809824</v>
      </c>
      <c r="O28" s="76">
        <f t="shared" si="3"/>
        <v>5578761</v>
      </c>
      <c r="P28" s="76">
        <f t="shared" si="3"/>
        <v>2568692</v>
      </c>
      <c r="Q28" s="76">
        <f t="shared" si="3"/>
        <v>69990</v>
      </c>
      <c r="R28" s="76">
        <f t="shared" si="3"/>
        <v>1683937</v>
      </c>
      <c r="S28" s="76">
        <f t="shared" si="3"/>
        <v>4915134</v>
      </c>
      <c r="T28" s="67">
        <f>IFERROR(O28/P28-1,"n/a")</f>
        <v>1.1718294758577517</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44" t="str">
        <f>F9</f>
        <v>June</v>
      </c>
      <c r="G33" s="144"/>
      <c r="H33" s="144"/>
      <c r="I33" s="144"/>
      <c r="J33" s="144"/>
      <c r="K33" s="144"/>
      <c r="L33" s="144"/>
      <c r="M33" s="144"/>
      <c r="N33" s="145"/>
      <c r="O33" s="148" t="s">
        <v>124</v>
      </c>
      <c r="P33" s="149"/>
      <c r="Q33" s="149"/>
      <c r="R33" s="149"/>
      <c r="S33" s="149"/>
      <c r="T33" s="149"/>
      <c r="U33" s="149"/>
      <c r="V33" s="149"/>
      <c r="W33" s="150"/>
      <c r="X33" s="146" t="s">
        <v>58</v>
      </c>
      <c r="Y33" s="144"/>
      <c r="Z33" s="144"/>
      <c r="AA33" s="147"/>
    </row>
    <row r="34" spans="1:29" s="124" customFormat="1" ht="11.25">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95</v>
      </c>
      <c r="G37" s="74">
        <f t="shared" si="5"/>
        <v>83</v>
      </c>
      <c r="H37" s="74">
        <f t="shared" si="5"/>
        <v>0</v>
      </c>
      <c r="I37" s="74">
        <f t="shared" si="5"/>
        <v>0</v>
      </c>
      <c r="J37" s="74">
        <f t="shared" si="5"/>
        <v>90</v>
      </c>
      <c r="K37" s="64">
        <f>IFERROR(F37/G37-1,"n/a")</f>
        <v>0.14457831325301207</v>
      </c>
      <c r="L37" s="64" t="str">
        <f>IFERROR(F37/H37-1,"n/a")</f>
        <v>n/a</v>
      </c>
      <c r="M37" s="64" t="str">
        <f>IFERROR(F37/I37-1,"n/a")</f>
        <v>n/a</v>
      </c>
      <c r="N37" s="60">
        <f>IFERROR(F37/J37-1,"n/a")</f>
        <v>5.555555555555558E-2</v>
      </c>
      <c r="O37" s="74">
        <f>'May-23'!O37+'June-23'!F37</f>
        <v>323</v>
      </c>
      <c r="P37" s="74">
        <f>'May-23'!P37+'June-23'!G37</f>
        <v>302</v>
      </c>
      <c r="Q37" s="74">
        <f>'May-23'!Q37+'June-23'!H37</f>
        <v>0</v>
      </c>
      <c r="R37" s="74">
        <f>'May-23'!R37+'June-23'!I37</f>
        <v>42</v>
      </c>
      <c r="S37" s="74">
        <f>'May-23'!S37+'June-23'!J37</f>
        <v>309</v>
      </c>
      <c r="T37" s="120">
        <f>IFERROR(O37/P37-1,"n/a")</f>
        <v>6.9536423841059625E-2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1.25">
      <c r="A38" s="123"/>
      <c r="B38" s="123"/>
      <c r="C38" s="33"/>
      <c r="D38" s="26" t="s">
        <v>11</v>
      </c>
      <c r="E38" s="32"/>
      <c r="F38" s="74">
        <f t="shared" si="5"/>
        <v>359885</v>
      </c>
      <c r="G38" s="74">
        <f t="shared" si="5"/>
        <v>234968</v>
      </c>
      <c r="H38" s="74">
        <f t="shared" si="5"/>
        <v>0</v>
      </c>
      <c r="I38" s="74">
        <f t="shared" si="5"/>
        <v>0</v>
      </c>
      <c r="J38" s="74">
        <f t="shared" si="5"/>
        <v>303053</v>
      </c>
      <c r="K38" s="64">
        <f>IFERROR(F38/G38-1,"n/a")</f>
        <v>0.53163409485546964</v>
      </c>
      <c r="L38" s="64" t="str">
        <f>IFERROR(F38/H38-1,"n/a")</f>
        <v>n/a</v>
      </c>
      <c r="M38" s="64" t="str">
        <f>IFERROR(F38/I38-1,"n/a")</f>
        <v>n/a</v>
      </c>
      <c r="N38" s="60">
        <f>IFERROR(F38/J38-1,"n/a")</f>
        <v>0.1875315538866138</v>
      </c>
      <c r="O38" s="74">
        <f>'May-23'!O38+'June-23'!F38</f>
        <v>1162878</v>
      </c>
      <c r="P38" s="74">
        <f>'May-23'!P38+'June-23'!G38</f>
        <v>767724</v>
      </c>
      <c r="Q38" s="74">
        <f>'May-23'!Q38+'June-23'!H38</f>
        <v>0</v>
      </c>
      <c r="R38" s="74">
        <f>'May-23'!R38+'June-23'!I38</f>
        <v>0</v>
      </c>
      <c r="S38" s="74">
        <f>'May-23'!S38+'June-23'!J38</f>
        <v>1000151</v>
      </c>
      <c r="T38" s="120">
        <f>IFERROR(O38/P38-1,"n/a")</f>
        <v>0.51470841083514385</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73</v>
      </c>
      <c r="G40" s="74">
        <f t="shared" si="6"/>
        <v>71</v>
      </c>
      <c r="H40" s="74">
        <f t="shared" si="6"/>
        <v>17</v>
      </c>
      <c r="I40" s="74">
        <f t="shared" si="6"/>
        <v>0</v>
      </c>
      <c r="J40" s="74">
        <f t="shared" si="6"/>
        <v>71</v>
      </c>
      <c r="K40" s="64">
        <f>IFERROR(F40/G40-1,"n/a")</f>
        <v>2.8169014084507005E-2</v>
      </c>
      <c r="L40" s="64">
        <f>IFERROR(F40/H40-1,"n/a")</f>
        <v>3.2941176470588234</v>
      </c>
      <c r="M40" s="64" t="str">
        <f>IFERROR(F40/I40-1,"n/a")</f>
        <v>n/a</v>
      </c>
      <c r="N40" s="60">
        <f>IFERROR(F40/J40-1,"n/a")</f>
        <v>2.8169014084507005E-2</v>
      </c>
      <c r="O40" s="74">
        <f>'May-23'!O40+'June-23'!F40</f>
        <v>189</v>
      </c>
      <c r="P40" s="74">
        <f>'May-23'!P40+'June-23'!G40</f>
        <v>198</v>
      </c>
      <c r="Q40" s="74">
        <f>'May-23'!Q40+'June-23'!H40</f>
        <v>39</v>
      </c>
      <c r="R40" s="74">
        <f>'May-23'!R40+'June-23'!I40</f>
        <v>0</v>
      </c>
      <c r="S40" s="74">
        <f>'May-23'!S40+'June-23'!J40</f>
        <v>193</v>
      </c>
      <c r="T40" s="120">
        <f>IFERROR(O40/P40-1,"n/a")</f>
        <v>-4.5454545454545414E-2</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1.25">
      <c r="A41" s="123"/>
      <c r="B41" s="123"/>
      <c r="C41" s="33"/>
      <c r="D41" s="26" t="s">
        <v>11</v>
      </c>
      <c r="E41" s="32"/>
      <c r="F41" s="74">
        <f t="shared" si="6"/>
        <v>224892</v>
      </c>
      <c r="G41" s="74">
        <f t="shared" si="6"/>
        <v>82038</v>
      </c>
      <c r="H41" s="74">
        <f t="shared" si="6"/>
        <v>24481</v>
      </c>
      <c r="I41" s="74">
        <f t="shared" si="6"/>
        <v>0</v>
      </c>
      <c r="J41" s="74">
        <f t="shared" si="6"/>
        <v>165399</v>
      </c>
      <c r="K41" s="64">
        <f>IFERROR(F41/G41-1,"n/a")</f>
        <v>1.7413150003656841</v>
      </c>
      <c r="L41" s="64">
        <f>IFERROR(F41/H41-1,"n/a")</f>
        <v>8.1863894448756174</v>
      </c>
      <c r="M41" s="64" t="str">
        <f>IFERROR(F41/I41-1,"n/a")</f>
        <v>n/a</v>
      </c>
      <c r="N41" s="60">
        <f>IFERROR(F41/J41-1,"n/a")</f>
        <v>0.35969383128072119</v>
      </c>
      <c r="O41" s="74">
        <f>'May-23'!O41+'June-23'!F41</f>
        <v>493323</v>
      </c>
      <c r="P41" s="74">
        <f>'May-23'!P41+'June-23'!G41</f>
        <v>224443</v>
      </c>
      <c r="Q41" s="74">
        <f>'May-23'!Q41+'June-23'!H41</f>
        <v>54964</v>
      </c>
      <c r="R41" s="74">
        <f>'May-23'!R41+'June-23'!I41</f>
        <v>0</v>
      </c>
      <c r="S41" s="74">
        <f>'May-23'!S41+'June-23'!J41</f>
        <v>478129</v>
      </c>
      <c r="T41" s="120">
        <f>IFERROR(O41/P41-1,"n/a")</f>
        <v>1.1979879078429714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1.25">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88</v>
      </c>
      <c r="G46" s="74">
        <f t="shared" si="8"/>
        <v>68</v>
      </c>
      <c r="H46" s="74">
        <f t="shared" si="8"/>
        <v>4</v>
      </c>
      <c r="I46" s="74">
        <f t="shared" si="8"/>
        <v>0</v>
      </c>
      <c r="J46" s="74">
        <f t="shared" si="8"/>
        <v>70</v>
      </c>
      <c r="K46" s="64">
        <f>IFERROR(F46/G46-1,"n/a")</f>
        <v>0.29411764705882359</v>
      </c>
      <c r="L46" s="64">
        <f>IFERROR(F46/H46-1,"n/a")</f>
        <v>21</v>
      </c>
      <c r="M46" s="64" t="str">
        <f>IFERROR(F46/I46-1,"n/a")</f>
        <v>n/a</v>
      </c>
      <c r="N46" s="60">
        <f>IFERROR(F46/J46-1,"n/a")</f>
        <v>0.25714285714285712</v>
      </c>
      <c r="O46" s="74">
        <f>'May-23'!O46+'June-23'!F46</f>
        <v>408</v>
      </c>
      <c r="P46" s="74">
        <f>'May-23'!P46+'June-23'!G46</f>
        <v>271</v>
      </c>
      <c r="Q46" s="74">
        <f>'May-23'!Q46+'June-23'!H46</f>
        <v>4</v>
      </c>
      <c r="R46" s="74">
        <f>'May-23'!R46+'June-23'!I46</f>
        <v>0</v>
      </c>
      <c r="S46" s="74">
        <f>'May-23'!S46+'June-23'!J46</f>
        <v>273</v>
      </c>
      <c r="T46" s="120">
        <f>IFERROR(O46/P46-1,"n/a")</f>
        <v>0.50553505535055354</v>
      </c>
      <c r="U46" s="120">
        <f>IFERROR(O46/Q46-1,"n/a")</f>
        <v>101</v>
      </c>
      <c r="V46" s="120" t="str">
        <f>IFERROR(O46/R46-1,"n/a")</f>
        <v>n/a</v>
      </c>
      <c r="W46" s="121">
        <f>IFERROR(O46/S46-1,"n/a")</f>
        <v>0.49450549450549453</v>
      </c>
      <c r="X46" s="89">
        <v>1129</v>
      </c>
      <c r="Y46" s="89">
        <v>336</v>
      </c>
      <c r="Z46" s="84">
        <v>43</v>
      </c>
      <c r="AA46" s="78">
        <v>781</v>
      </c>
      <c r="AC46" s="123"/>
    </row>
    <row r="47" spans="1:29" s="124" customFormat="1" ht="11.25">
      <c r="A47" s="123"/>
      <c r="B47" s="123"/>
      <c r="C47" s="33"/>
      <c r="D47" s="26" t="s">
        <v>11</v>
      </c>
      <c r="E47" s="32"/>
      <c r="F47" s="74">
        <f t="shared" si="8"/>
        <v>334459</v>
      </c>
      <c r="G47" s="74">
        <f t="shared" si="8"/>
        <v>182336</v>
      </c>
      <c r="H47" s="74">
        <f t="shared" si="8"/>
        <v>4923</v>
      </c>
      <c r="I47" s="74">
        <f t="shared" si="8"/>
        <v>0</v>
      </c>
      <c r="J47" s="74">
        <f t="shared" si="8"/>
        <v>275367</v>
      </c>
      <c r="K47" s="64">
        <f>IFERROR(F47/G47-1,"n/a")</f>
        <v>0.83430041242541253</v>
      </c>
      <c r="L47" s="64">
        <f>IFERROR(F47/H47-1,"n/a")</f>
        <v>66.93804590696729</v>
      </c>
      <c r="M47" s="64" t="str">
        <f>IFERROR(F47/I47-1,"n/a")</f>
        <v>n/a</v>
      </c>
      <c r="N47" s="60">
        <f>IFERROR(F47/J47-1,"n/a")</f>
        <v>0.2145936150664387</v>
      </c>
      <c r="O47" s="74">
        <f>'May-23'!O47+'June-23'!F47</f>
        <v>1057680</v>
      </c>
      <c r="P47" s="74">
        <f>'May-23'!P47+'June-23'!G47</f>
        <v>466163</v>
      </c>
      <c r="Q47" s="74">
        <f>'May-23'!Q47+'June-23'!H47</f>
        <v>4923</v>
      </c>
      <c r="R47" s="74">
        <f>'May-23'!R47+'June-23'!I47</f>
        <v>0</v>
      </c>
      <c r="S47" s="74">
        <f>'May-23'!S47+'June-23'!J47</f>
        <v>788552</v>
      </c>
      <c r="T47" s="120">
        <f>IFERROR(O47/P47-1,"n/a")</f>
        <v>1.2689059406259182</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1.25">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2" thickBot="1">
      <c r="C51" s="35" t="s">
        <v>12</v>
      </c>
      <c r="D51" s="36"/>
      <c r="E51" s="37"/>
      <c r="F51" s="75">
        <f>F37+F40+F43+F46+F49</f>
        <v>347</v>
      </c>
      <c r="G51" s="75">
        <f t="shared" ref="G51:J52" si="10">G37+G40+G43+G46+G49</f>
        <v>314</v>
      </c>
      <c r="H51" s="75">
        <f t="shared" si="10"/>
        <v>21</v>
      </c>
      <c r="I51" s="75">
        <f t="shared" si="10"/>
        <v>0</v>
      </c>
      <c r="J51" s="75">
        <f t="shared" si="10"/>
        <v>278</v>
      </c>
      <c r="K51" s="66">
        <f>IFERROR(F51/G51-1,"n/a")</f>
        <v>0.10509554140127397</v>
      </c>
      <c r="L51" s="66">
        <f>IFERROR(F51/H51-1,"n/a")</f>
        <v>15.523809523809526</v>
      </c>
      <c r="M51" s="66" t="str">
        <f>IFERROR(F51/I51-1,"n/a")</f>
        <v>n/a</v>
      </c>
      <c r="N51" s="62">
        <f>IFERROR(F51/J51-1,"n/a")</f>
        <v>0.24820143884892087</v>
      </c>
      <c r="O51" s="75">
        <f t="shared" ref="O51:S52" si="11">O37+O40+O43+O46+O49</f>
        <v>1161</v>
      </c>
      <c r="P51" s="75">
        <f t="shared" si="11"/>
        <v>990</v>
      </c>
      <c r="Q51" s="75">
        <f t="shared" si="11"/>
        <v>46</v>
      </c>
      <c r="R51" s="75">
        <f t="shared" si="11"/>
        <v>42</v>
      </c>
      <c r="S51" s="75">
        <f t="shared" si="11"/>
        <v>883</v>
      </c>
      <c r="T51" s="66">
        <f>IFERROR(O51/P51-1,"n/a")</f>
        <v>0.17272727272727262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1097755</v>
      </c>
      <c r="G52" s="76">
        <f t="shared" si="10"/>
        <v>619923</v>
      </c>
      <c r="H52" s="76">
        <f t="shared" si="10"/>
        <v>29404</v>
      </c>
      <c r="I52" s="76">
        <f t="shared" si="10"/>
        <v>2213</v>
      </c>
      <c r="J52" s="76">
        <f t="shared" si="10"/>
        <v>828495</v>
      </c>
      <c r="K52" s="67">
        <f>IFERROR(F52/G52-1,"n/a")</f>
        <v>0.77079250164939839</v>
      </c>
      <c r="L52" s="67">
        <f>IFERROR(F52/H52-1,"n/a")</f>
        <v>36.333526050877431</v>
      </c>
      <c r="M52" s="67">
        <f>IFERROR(F52/I52-1,"n/a")</f>
        <v>495.04835065521917</v>
      </c>
      <c r="N52" s="63">
        <f>IFERROR(F52/J52-1,"n/a")</f>
        <v>0.32499894386809824</v>
      </c>
      <c r="O52" s="76">
        <f t="shared" si="11"/>
        <v>3100402</v>
      </c>
      <c r="P52" s="76">
        <f t="shared" si="11"/>
        <v>1700987</v>
      </c>
      <c r="Q52" s="76">
        <f t="shared" si="11"/>
        <v>59887</v>
      </c>
      <c r="R52" s="76">
        <f t="shared" si="11"/>
        <v>2213</v>
      </c>
      <c r="S52" s="76">
        <f t="shared" si="11"/>
        <v>2457357</v>
      </c>
      <c r="T52" s="67">
        <f>IFERROR(O52/P52-1,"n/a")</f>
        <v>0.82270763974092698</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5.75">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c r="A9" s="9"/>
      <c r="C9" s="27" t="s">
        <v>7</v>
      </c>
      <c r="D9" s="28"/>
      <c r="E9" s="28"/>
      <c r="F9" s="144" t="s">
        <v>47</v>
      </c>
      <c r="G9" s="144"/>
      <c r="H9" s="144"/>
      <c r="I9" s="144"/>
      <c r="J9" s="144"/>
      <c r="K9" s="144"/>
      <c r="L9" s="144"/>
      <c r="M9" s="144"/>
      <c r="N9" s="145"/>
      <c r="O9" s="146" t="s">
        <v>49</v>
      </c>
      <c r="P9" s="144"/>
      <c r="Q9" s="144"/>
      <c r="R9" s="144"/>
      <c r="S9" s="144"/>
      <c r="T9" s="144"/>
      <c r="U9" s="144"/>
      <c r="V9" s="144"/>
      <c r="W9" s="145"/>
      <c r="X9" s="146" t="s">
        <v>57</v>
      </c>
      <c r="Y9" s="144"/>
      <c r="Z9" s="144"/>
      <c r="AA9" s="147"/>
      <c r="AB9" s="9"/>
      <c r="AC9" s="9"/>
    </row>
    <row r="10" spans="1:29"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ht="15.75"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6.5"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ht="15.7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c r="A33" s="9"/>
      <c r="B33" s="9"/>
      <c r="C33" s="27" t="s">
        <v>7</v>
      </c>
      <c r="D33" s="28"/>
      <c r="E33" s="28"/>
      <c r="F33" s="144" t="str">
        <f>F9</f>
        <v>May</v>
      </c>
      <c r="G33" s="144"/>
      <c r="H33" s="144"/>
      <c r="I33" s="144"/>
      <c r="J33" s="144"/>
      <c r="K33" s="144"/>
      <c r="L33" s="144"/>
      <c r="M33" s="144"/>
      <c r="N33" s="145"/>
      <c r="O33" s="148" t="s">
        <v>120</v>
      </c>
      <c r="P33" s="149"/>
      <c r="Q33" s="149"/>
      <c r="R33" s="149"/>
      <c r="S33" s="149"/>
      <c r="T33" s="149"/>
      <c r="U33" s="149"/>
      <c r="V33" s="149"/>
      <c r="W33" s="150"/>
      <c r="X33" s="146" t="s">
        <v>58</v>
      </c>
      <c r="Y33" s="144"/>
      <c r="Z33" s="144"/>
      <c r="AA33" s="147"/>
    </row>
    <row r="34" spans="1:29">
      <c r="A34" s="9"/>
      <c r="B34" s="9"/>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ht="2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ht="15.75"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6.5"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ht="15.75" thickTop="1">
      <c r="AC53" s="9"/>
    </row>
    <row r="54" spans="3:29">
      <c r="P54" s="111"/>
      <c r="Q54" s="111"/>
      <c r="R54" s="111"/>
      <c r="S54" s="111"/>
      <c r="AC54" s="9"/>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26" zoomScaleNormal="100" workbookViewId="0"/>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5" width="11" bestFit="1" customWidth="1"/>
    <col min="16"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5.75">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c r="A9" s="9"/>
      <c r="C9" s="27" t="s">
        <v>7</v>
      </c>
      <c r="D9" s="28"/>
      <c r="E9" s="28"/>
      <c r="F9" s="144" t="s">
        <v>45</v>
      </c>
      <c r="G9" s="144"/>
      <c r="H9" s="144"/>
      <c r="I9" s="144"/>
      <c r="J9" s="144"/>
      <c r="K9" s="144"/>
      <c r="L9" s="144"/>
      <c r="M9" s="144"/>
      <c r="N9" s="145"/>
      <c r="O9" s="146" t="s">
        <v>46</v>
      </c>
      <c r="P9" s="144"/>
      <c r="Q9" s="144"/>
      <c r="R9" s="144"/>
      <c r="S9" s="144"/>
      <c r="T9" s="144"/>
      <c r="U9" s="144"/>
      <c r="V9" s="144"/>
      <c r="W9" s="145"/>
      <c r="X9" s="146" t="s">
        <v>57</v>
      </c>
      <c r="Y9" s="144"/>
      <c r="Z9" s="144"/>
      <c r="AA9" s="147"/>
      <c r="AB9" s="9"/>
      <c r="AC9" s="9"/>
    </row>
    <row r="10" spans="1:29"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ht="15.75"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6.5"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ht="15.75"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c r="A33" s="9"/>
      <c r="B33" s="9"/>
      <c r="C33" s="27" t="s">
        <v>7</v>
      </c>
      <c r="D33" s="28"/>
      <c r="E33" s="28"/>
      <c r="F33" s="144" t="str">
        <f>F9</f>
        <v>April</v>
      </c>
      <c r="G33" s="144"/>
      <c r="H33" s="144"/>
      <c r="I33" s="144"/>
      <c r="J33" s="144"/>
      <c r="K33" s="144"/>
      <c r="L33" s="144"/>
      <c r="M33" s="144"/>
      <c r="N33" s="145"/>
      <c r="O33" s="148" t="s">
        <v>114</v>
      </c>
      <c r="P33" s="149"/>
      <c r="Q33" s="149"/>
      <c r="R33" s="149"/>
      <c r="S33" s="149"/>
      <c r="T33" s="149"/>
      <c r="U33" s="149"/>
      <c r="V33" s="149"/>
      <c r="W33" s="150"/>
      <c r="X33" s="146" t="s">
        <v>58</v>
      </c>
      <c r="Y33" s="144"/>
      <c r="Z33" s="144"/>
      <c r="AA33" s="147"/>
    </row>
    <row r="34" spans="1:29">
      <c r="A34" s="9"/>
      <c r="B34" s="9"/>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ht="2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ht="15.75"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6.5"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ht="15.75" thickTop="1">
      <c r="AC53" s="9"/>
    </row>
    <row r="54" spans="3:29">
      <c r="P54" s="111"/>
      <c r="Q54" s="111"/>
      <c r="R54" s="111"/>
      <c r="S54" s="111"/>
      <c r="AC54" s="9"/>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20" zoomScaleNormal="100" workbookViewId="0">
      <selection activeCell="G22" sqref="G22"/>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44" t="s">
        <v>41</v>
      </c>
      <c r="G9" s="144"/>
      <c r="H9" s="144"/>
      <c r="I9" s="144"/>
      <c r="J9" s="144"/>
      <c r="K9" s="144"/>
      <c r="L9" s="144"/>
      <c r="M9" s="144"/>
      <c r="N9" s="145"/>
      <c r="O9" s="146" t="s">
        <v>43</v>
      </c>
      <c r="P9" s="144"/>
      <c r="Q9" s="144"/>
      <c r="R9" s="144"/>
      <c r="S9" s="144"/>
      <c r="T9" s="144"/>
      <c r="U9" s="144"/>
      <c r="V9" s="144"/>
      <c r="W9" s="145"/>
      <c r="X9" s="146" t="s">
        <v>57</v>
      </c>
      <c r="Y9" s="144"/>
      <c r="Z9" s="144"/>
      <c r="AA9" s="147"/>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ht="15.75"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6.5"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ht="15.7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c r="A33" s="9"/>
      <c r="B33" s="9"/>
      <c r="C33" s="27" t="s">
        <v>7</v>
      </c>
      <c r="D33" s="28"/>
      <c r="E33" s="28"/>
      <c r="F33" s="144" t="str">
        <f>F9</f>
        <v>March</v>
      </c>
      <c r="G33" s="144"/>
      <c r="H33" s="144"/>
      <c r="I33" s="144"/>
      <c r="J33" s="144"/>
      <c r="K33" s="144"/>
      <c r="L33" s="144"/>
      <c r="M33" s="144"/>
      <c r="N33" s="145"/>
      <c r="O33" s="146" t="s">
        <v>107</v>
      </c>
      <c r="P33" s="144"/>
      <c r="Q33" s="144"/>
      <c r="R33" s="144"/>
      <c r="S33" s="144"/>
      <c r="T33" s="144"/>
      <c r="U33" s="144"/>
      <c r="V33" s="144"/>
      <c r="W33" s="145"/>
      <c r="X33" s="146" t="s">
        <v>58</v>
      </c>
      <c r="Y33" s="144"/>
      <c r="Z33" s="144"/>
      <c r="AA33" s="147"/>
      <c r="AB33" s="9"/>
    </row>
    <row r="34" spans="1:28">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33.75">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ht="15.75"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6.5"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ht="15.75" thickTop="1">
      <c r="AB53" s="9"/>
    </row>
    <row r="54" spans="3:28">
      <c r="P54" s="111"/>
      <c r="Q54" s="111"/>
      <c r="R54" s="111"/>
      <c r="S54" s="111"/>
      <c r="AB54" s="9"/>
    </row>
    <row r="55" spans="3:28">
      <c r="P55" s="111"/>
      <c r="Q55" s="111"/>
      <c r="R55" s="111"/>
      <c r="S55" s="111"/>
      <c r="AB55" s="9"/>
    </row>
    <row r="56" spans="3:28" hidden="1">
      <c r="P56" s="111"/>
      <c r="Q56" s="111"/>
      <c r="R56" s="111"/>
      <c r="S56" s="111"/>
      <c r="AB56" s="9"/>
    </row>
    <row r="57" spans="3:28" hidden="1">
      <c r="P57" s="111"/>
      <c r="Q57" s="111"/>
      <c r="R57" s="111"/>
      <c r="S57" s="111"/>
      <c r="AB57" s="9"/>
    </row>
    <row r="58" spans="3:28" hidden="1">
      <c r="AB58" s="9"/>
    </row>
    <row r="59" spans="3:28" hidden="1">
      <c r="AB59" s="9"/>
    </row>
    <row r="60" spans="3:28"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44" t="s">
        <v>41</v>
      </c>
      <c r="G9" s="144"/>
      <c r="H9" s="144"/>
      <c r="I9" s="144"/>
      <c r="J9" s="144"/>
      <c r="K9" s="144"/>
      <c r="L9" s="144"/>
      <c r="M9" s="144"/>
      <c r="N9" s="145"/>
      <c r="O9" s="146" t="s">
        <v>43</v>
      </c>
      <c r="P9" s="144"/>
      <c r="Q9" s="144"/>
      <c r="R9" s="144"/>
      <c r="S9" s="144"/>
      <c r="T9" s="144"/>
      <c r="U9" s="144"/>
      <c r="V9" s="144"/>
      <c r="W9" s="145"/>
      <c r="X9" s="146" t="s">
        <v>57</v>
      </c>
      <c r="Y9" s="144"/>
      <c r="Z9" s="144"/>
      <c r="AA9" s="147"/>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ht="15.75"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6.5"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ht="15.7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44" t="str">
        <f>F9</f>
        <v>March</v>
      </c>
      <c r="G36" s="144"/>
      <c r="H36" s="144"/>
      <c r="I36" s="144"/>
      <c r="J36" s="144"/>
      <c r="K36" s="144"/>
      <c r="L36" s="144"/>
      <c r="M36" s="144"/>
      <c r="N36" s="145"/>
      <c r="O36" s="146" t="s">
        <v>107</v>
      </c>
      <c r="P36" s="144"/>
      <c r="Q36" s="144"/>
      <c r="R36" s="144"/>
      <c r="S36" s="144"/>
      <c r="T36" s="144"/>
      <c r="U36" s="144"/>
      <c r="V36" s="144"/>
      <c r="W36" s="145"/>
      <c r="X36" s="146" t="s">
        <v>58</v>
      </c>
      <c r="Y36" s="144"/>
      <c r="Z36" s="144"/>
      <c r="AA36" s="147"/>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33.7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ht="15.75"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6.5"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ht="15.7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5"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5.75">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44" t="s">
        <v>39</v>
      </c>
      <c r="G9" s="144"/>
      <c r="H9" s="144"/>
      <c r="I9" s="144"/>
      <c r="J9" s="144"/>
      <c r="K9" s="144"/>
      <c r="L9" s="144"/>
      <c r="M9" s="144"/>
      <c r="N9" s="145"/>
      <c r="O9" s="146" t="s">
        <v>38</v>
      </c>
      <c r="P9" s="144"/>
      <c r="Q9" s="144"/>
      <c r="R9" s="144"/>
      <c r="S9" s="144"/>
      <c r="T9" s="144"/>
      <c r="U9" s="144"/>
      <c r="V9" s="144"/>
      <c r="W9" s="145"/>
      <c r="X9" s="146" t="s">
        <v>57</v>
      </c>
      <c r="Y9" s="144"/>
      <c r="Z9" s="144"/>
      <c r="AA9" s="147"/>
      <c r="AB9" s="9"/>
    </row>
    <row r="10" spans="1:28"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7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6.5"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7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44" t="str">
        <f>F9</f>
        <v>February</v>
      </c>
      <c r="G36" s="144"/>
      <c r="H36" s="144"/>
      <c r="I36" s="144"/>
      <c r="J36" s="144"/>
      <c r="K36" s="144"/>
      <c r="L36" s="144"/>
      <c r="M36" s="144"/>
      <c r="N36" s="145"/>
      <c r="O36" s="146" t="s">
        <v>103</v>
      </c>
      <c r="P36" s="144"/>
      <c r="Q36" s="144"/>
      <c r="R36" s="144"/>
      <c r="S36" s="144"/>
      <c r="T36" s="144"/>
      <c r="U36" s="144"/>
      <c r="V36" s="144"/>
      <c r="W36" s="145"/>
      <c r="X36" s="146" t="s">
        <v>58</v>
      </c>
      <c r="Y36" s="144"/>
      <c r="Z36" s="144"/>
      <c r="AA36" s="147"/>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33.7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7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6.5"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7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zoomScaleNormal="100" zoomScalePageLayoutView="40" workbookViewId="0"/>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9" customWidth="1"/>
    <col min="29" max="43" width="0" style="9" hidden="1" customWidth="1"/>
    <col min="44" max="51" width="0" hidden="1" customWidth="1"/>
    <col min="52" max="16384" width="9.140625" hidden="1"/>
  </cols>
  <sheetData>
    <row r="1" spans="1:43" ht="15">
      <c r="A1" s="9"/>
      <c r="B1" s="9"/>
      <c r="C1" s="9"/>
      <c r="D1" s="9"/>
      <c r="E1" s="9"/>
      <c r="F1" s="9"/>
      <c r="G1" s="9"/>
      <c r="H1" s="9"/>
      <c r="I1" s="9"/>
      <c r="J1" s="9"/>
      <c r="K1" s="9"/>
      <c r="L1" s="9"/>
      <c r="M1" s="9"/>
      <c r="N1" s="9"/>
      <c r="O1" s="9"/>
      <c r="P1" s="9"/>
      <c r="Q1" s="9"/>
      <c r="R1" s="9"/>
      <c r="S1" s="9"/>
      <c r="T1" s="9"/>
      <c r="U1" s="9"/>
      <c r="V1" s="9"/>
      <c r="W1" s="9"/>
      <c r="X1" s="9"/>
      <c r="Y1" s="9"/>
      <c r="Z1" s="9"/>
      <c r="AA1" s="9"/>
    </row>
    <row r="2" spans="1:43" ht="19.5"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5">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5.75">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5">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5">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5">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5">
      <c r="A9" s="9"/>
      <c r="B9"/>
      <c r="C9" s="27" t="s">
        <v>7</v>
      </c>
      <c r="D9" s="28"/>
      <c r="E9" s="28"/>
      <c r="F9" s="144" t="s">
        <v>33</v>
      </c>
      <c r="G9" s="144"/>
      <c r="H9" s="144"/>
      <c r="I9" s="144"/>
      <c r="J9" s="144"/>
      <c r="K9" s="144"/>
      <c r="L9" s="144"/>
      <c r="M9" s="144"/>
      <c r="N9" s="145"/>
      <c r="O9" s="146" t="s">
        <v>33</v>
      </c>
      <c r="P9" s="144"/>
      <c r="Q9" s="144"/>
      <c r="R9" s="144"/>
      <c r="S9" s="144"/>
      <c r="T9" s="144"/>
      <c r="U9" s="144"/>
      <c r="V9" s="144"/>
      <c r="W9" s="145"/>
      <c r="X9" s="146" t="s">
        <v>57</v>
      </c>
      <c r="Y9" s="144"/>
      <c r="Z9" s="144"/>
      <c r="AA9" s="147"/>
      <c r="AB9" s="9"/>
      <c r="AC9" s="19"/>
      <c r="AD9" s="19"/>
      <c r="AE9" s="19"/>
      <c r="AF9" s="19"/>
      <c r="AG9" s="19"/>
      <c r="AH9" s="19"/>
      <c r="AI9" s="19"/>
      <c r="AJ9" s="19"/>
      <c r="AK9" s="19"/>
      <c r="AL9" s="19"/>
      <c r="AM9" s="19"/>
      <c r="AN9" s="19"/>
      <c r="AO9" s="19"/>
      <c r="AP9" s="19"/>
      <c r="AQ9" s="19"/>
    </row>
    <row r="10" spans="1:43" ht="15.7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5">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5">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5">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5">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5">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5">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5">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5">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5">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5">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5">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5">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5">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5">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5">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5">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5">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5">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 customHeight="1">
      <c r="F33" s="41"/>
      <c r="G33" s="41"/>
      <c r="H33" s="41"/>
      <c r="I33" s="41"/>
      <c r="J33" s="41"/>
      <c r="K33" s="41"/>
      <c r="L33" s="41"/>
      <c r="M33" s="41"/>
      <c r="AR33"/>
      <c r="AS33"/>
      <c r="AT33"/>
      <c r="AU33"/>
      <c r="AV33"/>
      <c r="AW33"/>
      <c r="AX33"/>
      <c r="AY33"/>
    </row>
    <row r="34" spans="2:51" s="9" customFormat="1" ht="15">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5">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44" t="str">
        <f>F9</f>
        <v>January</v>
      </c>
      <c r="G36" s="144"/>
      <c r="H36" s="144"/>
      <c r="I36" s="144"/>
      <c r="J36" s="144"/>
      <c r="K36" s="144"/>
      <c r="L36" s="144"/>
      <c r="M36" s="144"/>
      <c r="N36" s="145"/>
      <c r="O36" s="146" t="s">
        <v>100</v>
      </c>
      <c r="P36" s="144"/>
      <c r="Q36" s="144"/>
      <c r="R36" s="144"/>
      <c r="S36" s="144"/>
      <c r="T36" s="144"/>
      <c r="U36" s="144"/>
      <c r="V36" s="144"/>
      <c r="W36" s="145"/>
      <c r="X36" s="146" t="s">
        <v>58</v>
      </c>
      <c r="Y36" s="144"/>
      <c r="Z36" s="144"/>
      <c r="AA36" s="147"/>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65"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65"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65" customHeight="1">
      <c r="P60" s="111"/>
      <c r="Q60" s="111"/>
      <c r="R60" s="111"/>
      <c r="S60" s="111"/>
    </row>
    <row r="61" spans="1:51" ht="26.65" customHeight="1">
      <c r="P61" s="111"/>
      <c r="Q61" s="111"/>
      <c r="R61" s="111"/>
      <c r="S61" s="111"/>
    </row>
    <row r="62" spans="1:51" ht="26.65" customHeight="1">
      <c r="P62" s="111"/>
      <c r="Q62" s="111"/>
      <c r="R62" s="111"/>
      <c r="S62" s="111"/>
    </row>
    <row r="63" spans="1:51" ht="26.65" customHeight="1">
      <c r="P63" s="111"/>
      <c r="Q63" s="111"/>
      <c r="R63" s="111"/>
      <c r="S63" s="111"/>
    </row>
    <row r="64" spans="1:51" ht="26.65" customHeight="1"/>
    <row r="65" ht="26.65" customHeight="1"/>
    <row r="66" ht="26.65" customHeight="1"/>
    <row r="67" ht="26.65" customHeight="1"/>
    <row r="68" ht="26.65"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44941</v>
      </c>
    </row>
    <row r="4" spans="1:38" ht="15.75">
      <c r="A4" s="9"/>
      <c r="B4" s="11" t="s">
        <v>7</v>
      </c>
      <c r="C4" s="26"/>
      <c r="D4" s="24"/>
      <c r="E4" s="58" t="s">
        <v>94</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44" t="s">
        <v>31</v>
      </c>
      <c r="G9" s="144"/>
      <c r="H9" s="144"/>
      <c r="I9" s="144"/>
      <c r="J9" s="144"/>
      <c r="K9" s="144"/>
      <c r="L9" s="145"/>
      <c r="M9" s="146" t="s">
        <v>95</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5">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5">
      <c r="A15" s="9"/>
      <c r="B15" s="12"/>
      <c r="C15" s="31" t="s">
        <v>74</v>
      </c>
      <c r="D15" s="26"/>
      <c r="E15" s="32"/>
      <c r="F15" s="97"/>
      <c r="G15" s="97"/>
      <c r="H15" s="97"/>
      <c r="I15" s="97"/>
      <c r="J15" s="64"/>
      <c r="K15" s="64"/>
      <c r="L15" s="61"/>
      <c r="M15" s="87"/>
      <c r="N15" s="87"/>
      <c r="O15" s="87"/>
      <c r="P15" s="87"/>
      <c r="Q15" s="64"/>
      <c r="R15" s="65"/>
      <c r="S15" s="61"/>
      <c r="T15" s="43"/>
      <c r="U15" s="44"/>
      <c r="V15" s="79"/>
    </row>
    <row r="16" spans="1:38" ht="15">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5">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5">
      <c r="A18" s="9"/>
      <c r="B18" s="12"/>
      <c r="C18" s="31" t="s">
        <v>15</v>
      </c>
      <c r="D18" s="26"/>
      <c r="E18" s="32"/>
      <c r="F18" s="72"/>
      <c r="G18" s="98"/>
      <c r="H18" s="98"/>
      <c r="I18" s="98"/>
      <c r="J18" s="64"/>
      <c r="K18" s="64"/>
      <c r="L18" s="60"/>
      <c r="M18" s="87"/>
      <c r="N18" s="87"/>
      <c r="O18" s="87"/>
      <c r="P18" s="87"/>
      <c r="Q18" s="64"/>
      <c r="R18" s="64"/>
      <c r="S18" s="60"/>
      <c r="T18" s="43"/>
      <c r="U18" s="44"/>
      <c r="V18" s="79"/>
    </row>
    <row r="19" spans="1:46" ht="15">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5">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5">
      <c r="A21" s="9"/>
      <c r="B21" s="12"/>
      <c r="C21" s="31" t="s">
        <v>10</v>
      </c>
      <c r="D21" s="26"/>
      <c r="E21" s="34"/>
      <c r="F21" s="72"/>
      <c r="G21" s="98"/>
      <c r="H21" s="98"/>
      <c r="I21" s="98"/>
      <c r="J21" s="64"/>
      <c r="K21" s="64"/>
      <c r="L21" s="60"/>
      <c r="M21" s="87"/>
      <c r="N21" s="87"/>
      <c r="O21" s="87"/>
      <c r="P21" s="87"/>
      <c r="Q21" s="64"/>
      <c r="R21" s="64"/>
      <c r="S21" s="60"/>
      <c r="T21" s="43"/>
      <c r="U21" s="44"/>
      <c r="V21" s="79"/>
    </row>
    <row r="22" spans="1:46" ht="15">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5">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5">
      <c r="A24" s="9"/>
      <c r="B24" s="12"/>
      <c r="C24" s="31" t="s">
        <v>16</v>
      </c>
      <c r="D24" s="26"/>
      <c r="E24" s="32"/>
      <c r="F24" s="72"/>
      <c r="G24" s="98"/>
      <c r="H24" s="98"/>
      <c r="I24" s="98"/>
      <c r="J24" s="64"/>
      <c r="K24" s="64"/>
      <c r="L24" s="60"/>
      <c r="M24" s="87"/>
      <c r="N24" s="87"/>
      <c r="O24" s="87"/>
      <c r="P24" s="87"/>
      <c r="Q24" s="64"/>
      <c r="R24" s="64"/>
      <c r="S24" s="60"/>
      <c r="T24" s="43"/>
      <c r="U24" s="44"/>
      <c r="V24" s="79"/>
    </row>
    <row r="25" spans="1:46" ht="15">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5">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5">
      <c r="A27" s="9"/>
      <c r="B27" s="12"/>
      <c r="C27" s="31" t="s">
        <v>17</v>
      </c>
      <c r="D27" s="26"/>
      <c r="E27" s="32"/>
      <c r="F27" s="72"/>
      <c r="G27" s="98"/>
      <c r="H27" s="98"/>
      <c r="I27" s="98"/>
      <c r="J27" s="64"/>
      <c r="K27" s="64"/>
      <c r="L27" s="60"/>
      <c r="M27" s="87"/>
      <c r="N27" s="87"/>
      <c r="O27" s="87"/>
      <c r="P27" s="87"/>
      <c r="Q27" s="64"/>
      <c r="R27" s="64"/>
      <c r="S27" s="60"/>
      <c r="T27" s="43"/>
      <c r="U27" s="44"/>
      <c r="V27" s="79"/>
    </row>
    <row r="28" spans="1:46" ht="15">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5">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44" t="str">
        <f>F9</f>
        <v>December</v>
      </c>
      <c r="G36" s="144"/>
      <c r="H36" s="144"/>
      <c r="I36" s="144"/>
      <c r="J36" s="144"/>
      <c r="K36" s="144"/>
      <c r="L36" s="145"/>
      <c r="M36" s="146" t="s">
        <v>96</v>
      </c>
      <c r="N36" s="144"/>
      <c r="O36" s="144"/>
      <c r="P36" s="144"/>
      <c r="Q36" s="144"/>
      <c r="R36" s="144"/>
      <c r="S36" s="145"/>
      <c r="T36" s="146" t="s">
        <v>58</v>
      </c>
      <c r="U36" s="144"/>
      <c r="V36" s="147"/>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44910</v>
      </c>
    </row>
    <row r="4" spans="1:38" ht="15.75">
      <c r="A4" s="9"/>
      <c r="B4" s="11" t="s">
        <v>7</v>
      </c>
      <c r="C4" s="26"/>
      <c r="D4" s="24"/>
      <c r="E4" s="58" t="s">
        <v>91</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44" t="s">
        <v>27</v>
      </c>
      <c r="G9" s="144"/>
      <c r="H9" s="144"/>
      <c r="I9" s="144"/>
      <c r="J9" s="144"/>
      <c r="K9" s="144"/>
      <c r="L9" s="145"/>
      <c r="M9" s="146" t="s">
        <v>92</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5">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5">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5">
      <c r="A18" s="9"/>
      <c r="B18" s="12"/>
      <c r="C18" s="31" t="s">
        <v>15</v>
      </c>
      <c r="D18" s="26"/>
      <c r="E18" s="32"/>
      <c r="F18" s="72"/>
      <c r="G18" s="72"/>
      <c r="H18" s="72"/>
      <c r="I18" s="72"/>
      <c r="J18" s="64"/>
      <c r="K18" s="64"/>
      <c r="L18" s="60"/>
      <c r="M18" s="87"/>
      <c r="N18" s="87"/>
      <c r="O18" s="87"/>
      <c r="P18" s="87"/>
      <c r="Q18" s="64"/>
      <c r="R18" s="64"/>
      <c r="S18" s="60"/>
      <c r="T18" s="43"/>
      <c r="U18" s="44"/>
      <c r="V18" s="79"/>
    </row>
    <row r="19" spans="1:46" ht="15">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5">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5">
      <c r="A21" s="9"/>
      <c r="B21" s="12"/>
      <c r="C21" s="31" t="s">
        <v>10</v>
      </c>
      <c r="D21" s="26"/>
      <c r="E21" s="34"/>
      <c r="F21" s="72"/>
      <c r="G21" s="72"/>
      <c r="H21" s="72"/>
      <c r="I21" s="72"/>
      <c r="J21" s="64"/>
      <c r="K21" s="64"/>
      <c r="L21" s="60"/>
      <c r="M21" s="87"/>
      <c r="N21" s="87"/>
      <c r="O21" s="87"/>
      <c r="P21" s="87"/>
      <c r="Q21" s="64"/>
      <c r="R21" s="64"/>
      <c r="S21" s="60"/>
      <c r="T21" s="43"/>
      <c r="U21" s="44"/>
      <c r="V21" s="79"/>
    </row>
    <row r="22" spans="1:46" ht="15">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5">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5">
      <c r="A24" s="9"/>
      <c r="B24" s="12"/>
      <c r="C24" s="31" t="s">
        <v>16</v>
      </c>
      <c r="D24" s="26"/>
      <c r="E24" s="32"/>
      <c r="F24" s="72"/>
      <c r="G24" s="72"/>
      <c r="H24" s="72"/>
      <c r="I24" s="72"/>
      <c r="J24" s="64"/>
      <c r="K24" s="64"/>
      <c r="L24" s="60"/>
      <c r="M24" s="87"/>
      <c r="N24" s="87"/>
      <c r="O24" s="87"/>
      <c r="P24" s="87"/>
      <c r="Q24" s="64"/>
      <c r="R24" s="64"/>
      <c r="S24" s="60"/>
      <c r="T24" s="43"/>
      <c r="U24" s="44"/>
      <c r="V24" s="79"/>
    </row>
    <row r="25" spans="1:46" ht="15">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5">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5">
      <c r="A27" s="9"/>
      <c r="B27" s="12"/>
      <c r="C27" s="31" t="s">
        <v>17</v>
      </c>
      <c r="D27" s="26"/>
      <c r="E27" s="32"/>
      <c r="F27" s="72"/>
      <c r="G27" s="72"/>
      <c r="H27" s="72"/>
      <c r="I27" s="72"/>
      <c r="J27" s="64"/>
      <c r="K27" s="64"/>
      <c r="L27" s="60"/>
      <c r="M27" s="87"/>
      <c r="N27" s="87"/>
      <c r="O27" s="87"/>
      <c r="P27" s="87"/>
      <c r="Q27" s="64"/>
      <c r="R27" s="64"/>
      <c r="S27" s="60"/>
      <c r="T27" s="43"/>
      <c r="U27" s="44"/>
      <c r="V27" s="79"/>
    </row>
    <row r="28" spans="1:46" ht="15">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5">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44" t="str">
        <f>F9</f>
        <v>November</v>
      </c>
      <c r="G36" s="144"/>
      <c r="H36" s="144"/>
      <c r="I36" s="144"/>
      <c r="J36" s="144"/>
      <c r="K36" s="144"/>
      <c r="L36" s="145"/>
      <c r="M36" s="146" t="s">
        <v>93</v>
      </c>
      <c r="N36" s="144"/>
      <c r="O36" s="144"/>
      <c r="P36" s="144"/>
      <c r="Q36" s="144"/>
      <c r="R36" s="144"/>
      <c r="S36" s="145"/>
      <c r="T36" s="146" t="s">
        <v>58</v>
      </c>
      <c r="U36" s="144"/>
      <c r="V36" s="147"/>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v>44880</v>
      </c>
    </row>
    <row r="4" spans="1:38" ht="15.75">
      <c r="A4" s="9"/>
      <c r="B4" s="11" t="s">
        <v>7</v>
      </c>
      <c r="C4" s="26"/>
      <c r="D4" s="24"/>
      <c r="E4" s="58" t="s">
        <v>88</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44" t="s">
        <v>24</v>
      </c>
      <c r="G9" s="144"/>
      <c r="H9" s="144"/>
      <c r="I9" s="144"/>
      <c r="J9" s="144"/>
      <c r="K9" s="144"/>
      <c r="L9" s="145"/>
      <c r="M9" s="146" t="s">
        <v>89</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5">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5">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5">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5">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5">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5">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41"/>
      <c r="G33" s="41"/>
      <c r="H33" s="41"/>
      <c r="I33" s="41"/>
      <c r="J33" s="41"/>
      <c r="K33" s="41"/>
      <c r="L33" s="9"/>
      <c r="M33" s="9"/>
      <c r="N33" s="9"/>
      <c r="O33" s="9"/>
      <c r="P33" s="9"/>
      <c r="Q33" s="9"/>
      <c r="R33" s="9"/>
      <c r="S33" s="9"/>
      <c r="T33" s="9"/>
      <c r="U33" s="9"/>
      <c r="V33" s="9"/>
    </row>
    <row r="34" spans="1:22" ht="15">
      <c r="A34" s="9"/>
      <c r="B34" s="10"/>
      <c r="C34" s="86" t="s">
        <v>63</v>
      </c>
      <c r="D34" s="24"/>
      <c r="E34" s="24"/>
      <c r="F34" s="24"/>
      <c r="G34" s="24"/>
      <c r="H34" s="24"/>
      <c r="I34" s="95"/>
      <c r="J34" s="95"/>
      <c r="K34" s="95"/>
      <c r="L34" s="24"/>
      <c r="M34" s="24"/>
      <c r="N34" s="24"/>
      <c r="O34" s="24"/>
      <c r="P34" s="24"/>
      <c r="Q34" s="24"/>
      <c r="R34" s="24"/>
      <c r="S34" s="24"/>
      <c r="T34" s="24"/>
      <c r="U34" s="24"/>
      <c r="V34" s="24"/>
    </row>
    <row r="35" spans="1:22" ht="1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44" t="str">
        <f>F9</f>
        <v>October</v>
      </c>
      <c r="G36" s="144"/>
      <c r="H36" s="144"/>
      <c r="I36" s="144"/>
      <c r="J36" s="144"/>
      <c r="K36" s="144"/>
      <c r="L36" s="145"/>
      <c r="M36" s="146" t="s">
        <v>90</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65"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65"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5.75">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5.75">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5">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85</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44" t="s">
        <v>22</v>
      </c>
      <c r="G9" s="144"/>
      <c r="H9" s="144"/>
      <c r="I9" s="144"/>
      <c r="J9" s="144"/>
      <c r="K9" s="144"/>
      <c r="L9" s="145"/>
      <c r="M9" s="146" t="s">
        <v>86</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5">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5">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5">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5">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5">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5">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9"/>
      <c r="G33" s="41"/>
      <c r="H33" s="41"/>
      <c r="I33" s="41"/>
      <c r="J33" s="41"/>
      <c r="K33" s="41"/>
      <c r="L33" s="9"/>
      <c r="M33" s="9"/>
      <c r="N33" s="9"/>
      <c r="O33" s="9"/>
      <c r="P33" s="9"/>
      <c r="Q33" s="9"/>
      <c r="R33" s="9"/>
      <c r="S33" s="9"/>
      <c r="T33" s="9"/>
      <c r="U33" s="9"/>
      <c r="V33" s="9"/>
    </row>
    <row r="34" spans="1:22" ht="15">
      <c r="A34" s="9"/>
      <c r="B34" s="10"/>
      <c r="C34" s="86" t="s">
        <v>63</v>
      </c>
      <c r="D34" s="24"/>
      <c r="E34" s="24"/>
      <c r="F34" s="24"/>
      <c r="G34" s="24"/>
      <c r="H34" s="24"/>
      <c r="I34" s="95"/>
      <c r="J34" s="95"/>
      <c r="K34" s="95"/>
      <c r="L34" s="24"/>
      <c r="M34" s="24"/>
      <c r="N34" s="24"/>
      <c r="O34" s="24"/>
      <c r="P34" s="24"/>
      <c r="Q34" s="24"/>
      <c r="R34" s="24"/>
      <c r="S34" s="24"/>
      <c r="T34" s="24"/>
      <c r="U34" s="24"/>
      <c r="V34" s="24"/>
    </row>
    <row r="35" spans="1:22" ht="1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44" t="str">
        <f>F9</f>
        <v>September</v>
      </c>
      <c r="G36" s="144"/>
      <c r="H36" s="144"/>
      <c r="I36" s="144"/>
      <c r="J36" s="144"/>
      <c r="K36" s="144"/>
      <c r="L36" s="145"/>
      <c r="M36" s="146" t="s">
        <v>87</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65"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65"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28515625" bestFit="1" customWidth="1"/>
    <col min="14" max="14" width="10.28515625" bestFit="1" customWidth="1"/>
    <col min="15" max="16" width="12.28515625" bestFit="1" customWidth="1"/>
    <col min="17" max="19" width="8.7109375" customWidth="1"/>
    <col min="20" max="20" width="11.85546875" bestFit="1" customWidth="1"/>
    <col min="21" max="21" width="11.5703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72</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44" t="s">
        <v>69</v>
      </c>
      <c r="G9" s="144"/>
      <c r="H9" s="144"/>
      <c r="I9" s="144"/>
      <c r="J9" s="144"/>
      <c r="K9" s="144"/>
      <c r="L9" s="145"/>
      <c r="M9" s="146" t="s">
        <v>71</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5">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5">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5">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5">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5">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5">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5">
      <c r="A34" s="9"/>
      <c r="B34" s="10"/>
      <c r="C34" s="86" t="s">
        <v>63</v>
      </c>
      <c r="D34" s="24"/>
      <c r="E34" s="24"/>
      <c r="F34" s="24"/>
      <c r="G34" s="24"/>
      <c r="H34" s="24"/>
      <c r="I34" s="24"/>
      <c r="J34" s="24"/>
      <c r="K34" s="24"/>
      <c r="L34" s="24"/>
      <c r="M34" s="24"/>
      <c r="N34" s="24"/>
      <c r="O34" s="24"/>
      <c r="P34" s="24"/>
      <c r="Q34" s="24"/>
      <c r="R34" s="24"/>
      <c r="S34" s="24"/>
      <c r="T34" s="24"/>
      <c r="U34" s="24"/>
      <c r="V34" s="24"/>
    </row>
    <row r="35" spans="1:22" ht="1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44" t="str">
        <f>F9</f>
        <v>August</v>
      </c>
      <c r="G36" s="144"/>
      <c r="H36" s="144"/>
      <c r="I36" s="144"/>
      <c r="J36" s="144"/>
      <c r="K36" s="144"/>
      <c r="L36" s="145"/>
      <c r="M36" s="146" t="s">
        <v>70</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65"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65"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9" customWidth="1"/>
    <col min="24" max="38" width="0" style="9" hidden="1" customWidth="1"/>
    <col min="39" max="46" width="0" hidden="1" customWidth="1"/>
    <col min="47"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56</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ht="15">
      <c r="A6" s="9"/>
      <c r="B6" s="10"/>
      <c r="C6" s="24"/>
      <c r="D6" s="24"/>
      <c r="E6" s="24"/>
      <c r="F6" s="24"/>
      <c r="G6" s="24"/>
      <c r="H6" s="24"/>
      <c r="I6" s="24"/>
      <c r="J6" s="24"/>
      <c r="K6" s="24"/>
      <c r="L6" s="24"/>
      <c r="M6" s="24"/>
      <c r="N6" s="24"/>
      <c r="O6" s="24"/>
      <c r="P6" s="24"/>
      <c r="Q6" s="24"/>
      <c r="R6" s="24"/>
      <c r="S6" s="24"/>
      <c r="T6" s="24"/>
      <c r="U6" s="24"/>
      <c r="V6" s="24"/>
    </row>
    <row r="7" spans="1:38" ht="15">
      <c r="A7" s="9"/>
      <c r="B7" s="10"/>
      <c r="C7" s="86" t="s">
        <v>62</v>
      </c>
      <c r="D7" s="24"/>
      <c r="E7" s="24"/>
      <c r="F7" s="24"/>
      <c r="G7" s="24"/>
      <c r="H7" s="24"/>
      <c r="I7" s="24"/>
      <c r="J7" s="24"/>
      <c r="K7" s="24"/>
      <c r="L7" s="24"/>
      <c r="M7" s="24"/>
      <c r="N7" s="24"/>
      <c r="O7" s="24"/>
      <c r="P7" s="24"/>
      <c r="Q7" s="24"/>
      <c r="R7" s="24"/>
      <c r="S7" s="24"/>
      <c r="T7" s="24"/>
      <c r="U7" s="24"/>
      <c r="V7" s="24"/>
    </row>
    <row r="8" spans="1:38" ht="15">
      <c r="A8" s="9"/>
      <c r="B8" s="10"/>
      <c r="C8" s="24"/>
      <c r="D8" s="24"/>
      <c r="E8" s="24"/>
      <c r="F8" s="24"/>
      <c r="G8" s="24"/>
      <c r="H8" s="24"/>
      <c r="I8" s="24"/>
      <c r="J8" s="24"/>
      <c r="K8" s="24"/>
      <c r="L8" s="24"/>
      <c r="M8" s="24"/>
      <c r="N8" s="24"/>
      <c r="O8" s="24"/>
      <c r="P8" s="24"/>
      <c r="Q8" s="24"/>
      <c r="R8" s="24"/>
      <c r="S8" s="24"/>
      <c r="T8" s="24"/>
      <c r="U8" s="24"/>
      <c r="V8" s="24"/>
    </row>
    <row r="9" spans="1:38" s="20" customFormat="1" ht="15">
      <c r="A9" s="9"/>
      <c r="B9"/>
      <c r="C9" s="27" t="s">
        <v>7</v>
      </c>
      <c r="D9" s="28"/>
      <c r="E9" s="28"/>
      <c r="F9" s="144" t="s">
        <v>55</v>
      </c>
      <c r="G9" s="144"/>
      <c r="H9" s="144"/>
      <c r="I9" s="144"/>
      <c r="J9" s="144"/>
      <c r="K9" s="144"/>
      <c r="L9" s="145"/>
      <c r="M9" s="146" t="s">
        <v>60</v>
      </c>
      <c r="N9" s="144"/>
      <c r="O9" s="144"/>
      <c r="P9" s="144"/>
      <c r="Q9" s="144"/>
      <c r="R9" s="144"/>
      <c r="S9" s="145"/>
      <c r="T9" s="146" t="s">
        <v>57</v>
      </c>
      <c r="U9" s="144"/>
      <c r="V9" s="147"/>
      <c r="W9" s="9"/>
      <c r="X9" s="19"/>
      <c r="Y9" s="19"/>
      <c r="Z9" s="19"/>
      <c r="AA9" s="19"/>
      <c r="AB9" s="19"/>
      <c r="AC9" s="19"/>
      <c r="AD9" s="19"/>
      <c r="AE9" s="19"/>
      <c r="AF9" s="19"/>
      <c r="AG9" s="19"/>
      <c r="AH9" s="19"/>
      <c r="AI9" s="19"/>
      <c r="AJ9" s="19"/>
      <c r="AK9" s="19"/>
      <c r="AL9" s="19"/>
    </row>
    <row r="10" spans="1:38" ht="15.7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5">
      <c r="A12" s="9"/>
      <c r="B12" s="12"/>
      <c r="C12" s="31" t="s">
        <v>14</v>
      </c>
      <c r="D12" s="26"/>
      <c r="E12" s="32"/>
      <c r="F12" s="26"/>
      <c r="G12" s="26"/>
      <c r="H12" s="26"/>
      <c r="I12" s="26"/>
      <c r="J12" s="26"/>
      <c r="K12" s="26"/>
      <c r="L12" s="32"/>
      <c r="M12" s="26"/>
      <c r="N12" s="26"/>
      <c r="O12" s="26"/>
      <c r="P12" s="26"/>
      <c r="Q12" s="26"/>
      <c r="R12" s="26"/>
      <c r="S12" s="32"/>
      <c r="T12" s="26"/>
      <c r="U12" s="26"/>
      <c r="V12" s="32"/>
    </row>
    <row r="13" spans="1:38" ht="15">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5">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5">
      <c r="A15" s="9"/>
      <c r="B15" s="12"/>
      <c r="C15" s="31" t="s">
        <v>74</v>
      </c>
      <c r="D15" s="26"/>
      <c r="E15" s="32"/>
      <c r="F15" s="26"/>
      <c r="G15" s="26"/>
      <c r="H15" s="26"/>
      <c r="I15" s="26"/>
      <c r="J15" s="64"/>
      <c r="K15" s="64"/>
      <c r="L15" s="61"/>
      <c r="M15" s="87"/>
      <c r="N15" s="87"/>
      <c r="O15" s="87"/>
      <c r="P15" s="87"/>
      <c r="Q15" s="64"/>
      <c r="R15" s="65"/>
      <c r="S15" s="61"/>
      <c r="T15" s="43"/>
      <c r="U15" s="44"/>
      <c r="V15" s="79"/>
    </row>
    <row r="16" spans="1:38" ht="15">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5">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5">
      <c r="A18" s="9"/>
      <c r="B18" s="12"/>
      <c r="C18" s="31" t="s">
        <v>15</v>
      </c>
      <c r="D18" s="26"/>
      <c r="E18" s="32"/>
      <c r="F18" s="72"/>
      <c r="G18" s="72"/>
      <c r="H18" s="72"/>
      <c r="I18" s="72"/>
      <c r="J18" s="64"/>
      <c r="K18" s="64"/>
      <c r="L18" s="60"/>
      <c r="M18" s="87"/>
      <c r="N18" s="87"/>
      <c r="O18" s="87"/>
      <c r="P18" s="87"/>
      <c r="Q18" s="64"/>
      <c r="R18" s="64"/>
      <c r="S18" s="60"/>
      <c r="T18" s="43"/>
      <c r="U18" s="44"/>
      <c r="V18" s="79"/>
    </row>
    <row r="19" spans="1:38" ht="15">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5">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5">
      <c r="A21" s="9"/>
      <c r="B21" s="12"/>
      <c r="C21" s="31" t="s">
        <v>10</v>
      </c>
      <c r="D21" s="26"/>
      <c r="E21" s="34"/>
      <c r="F21" s="72"/>
      <c r="G21" s="72"/>
      <c r="H21" s="72"/>
      <c r="I21" s="72"/>
      <c r="J21" s="64"/>
      <c r="K21" s="64"/>
      <c r="L21" s="60"/>
      <c r="M21" s="87"/>
      <c r="N21" s="87"/>
      <c r="O21" s="87"/>
      <c r="P21" s="87"/>
      <c r="Q21" s="64"/>
      <c r="R21" s="64"/>
      <c r="S21" s="60"/>
      <c r="T21" s="43"/>
      <c r="U21" s="44"/>
      <c r="V21" s="79"/>
    </row>
    <row r="22" spans="1:38" ht="15">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5">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5">
      <c r="A24" s="9"/>
      <c r="B24" s="12"/>
      <c r="C24" s="31" t="s">
        <v>16</v>
      </c>
      <c r="D24" s="26"/>
      <c r="E24" s="32"/>
      <c r="F24" s="72"/>
      <c r="G24" s="72"/>
      <c r="H24" s="72"/>
      <c r="I24" s="72"/>
      <c r="J24" s="64"/>
      <c r="K24" s="64"/>
      <c r="L24" s="60"/>
      <c r="M24" s="87"/>
      <c r="N24" s="87"/>
      <c r="O24" s="87"/>
      <c r="P24" s="87"/>
      <c r="Q24" s="64"/>
      <c r="R24" s="64"/>
      <c r="S24" s="60"/>
      <c r="T24" s="43"/>
      <c r="U24" s="44"/>
      <c r="V24" s="79"/>
    </row>
    <row r="25" spans="1:38" ht="15">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5">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5">
      <c r="A27" s="9"/>
      <c r="B27" s="12"/>
      <c r="C27" s="31" t="s">
        <v>17</v>
      </c>
      <c r="D27" s="26"/>
      <c r="E27" s="32"/>
      <c r="F27" s="72"/>
      <c r="G27" s="72"/>
      <c r="H27" s="72"/>
      <c r="I27" s="72"/>
      <c r="J27" s="64"/>
      <c r="K27" s="64"/>
      <c r="L27" s="60"/>
      <c r="M27" s="87"/>
      <c r="N27" s="87"/>
      <c r="O27" s="87"/>
      <c r="P27" s="87"/>
      <c r="Q27" s="64"/>
      <c r="R27" s="64"/>
      <c r="S27" s="60"/>
      <c r="T27" s="43"/>
      <c r="U27" s="44"/>
      <c r="V27" s="79"/>
    </row>
    <row r="28" spans="1:38" ht="15">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5">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5">
      <c r="A34" s="9"/>
      <c r="B34" s="10"/>
      <c r="C34" s="86" t="s">
        <v>63</v>
      </c>
      <c r="D34" s="24"/>
      <c r="E34" s="24"/>
      <c r="F34" s="24"/>
      <c r="G34" s="24"/>
      <c r="H34" s="24"/>
      <c r="I34" s="24"/>
      <c r="J34" s="24"/>
      <c r="K34" s="24"/>
      <c r="L34" s="24"/>
      <c r="M34" s="24"/>
      <c r="N34" s="24"/>
      <c r="O34" s="24"/>
      <c r="P34" s="24"/>
      <c r="Q34" s="24"/>
      <c r="R34" s="24"/>
      <c r="S34" s="24"/>
      <c r="T34" s="24"/>
      <c r="U34" s="24"/>
      <c r="V34" s="24"/>
    </row>
    <row r="35" spans="1:22" ht="1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44" t="str">
        <f>F9</f>
        <v>July</v>
      </c>
      <c r="G36" s="144"/>
      <c r="H36" s="144"/>
      <c r="I36" s="144"/>
      <c r="J36" s="144"/>
      <c r="K36" s="144"/>
      <c r="L36" s="145"/>
      <c r="M36" s="146" t="s">
        <v>61</v>
      </c>
      <c r="N36" s="144"/>
      <c r="O36" s="144"/>
      <c r="P36" s="144"/>
      <c r="Q36" s="144"/>
      <c r="R36" s="144"/>
      <c r="S36" s="145"/>
      <c r="T36" s="146" t="s">
        <v>58</v>
      </c>
      <c r="U36" s="144"/>
      <c r="V36" s="147"/>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15"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65"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65"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ht="15">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ht="1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50</v>
      </c>
      <c r="F4" s="24"/>
      <c r="G4" s="24"/>
      <c r="H4" s="24"/>
      <c r="I4" s="24"/>
      <c r="J4" s="24"/>
      <c r="K4" s="24"/>
      <c r="L4" s="24"/>
      <c r="M4" s="24"/>
      <c r="N4" s="24"/>
      <c r="O4" s="24"/>
      <c r="P4" s="24"/>
      <c r="Q4" s="24"/>
      <c r="R4" s="24"/>
      <c r="S4" s="24"/>
      <c r="T4" s="24"/>
      <c r="U4" s="24"/>
      <c r="V4" s="24"/>
    </row>
    <row r="5" spans="1:38" ht="15">
      <c r="A5" s="9"/>
      <c r="B5" s="10"/>
      <c r="C5" s="24"/>
      <c r="D5" s="24"/>
      <c r="E5" s="24"/>
      <c r="F5" s="24"/>
      <c r="G5" s="24"/>
      <c r="H5" s="24"/>
      <c r="I5" s="24"/>
      <c r="J5" s="24"/>
      <c r="K5" s="24"/>
      <c r="L5" s="24"/>
      <c r="M5" s="24"/>
      <c r="N5" s="24"/>
      <c r="O5" s="24"/>
      <c r="P5" s="24"/>
      <c r="Q5" s="24"/>
      <c r="R5" s="24"/>
      <c r="S5" s="24"/>
      <c r="T5" s="24"/>
      <c r="U5" s="24"/>
      <c r="V5" s="24"/>
    </row>
    <row r="6" spans="1:38" s="20" customFormat="1" ht="15">
      <c r="A6" s="9"/>
      <c r="B6"/>
      <c r="C6" s="27" t="s">
        <v>7</v>
      </c>
      <c r="D6" s="28"/>
      <c r="E6" s="28"/>
      <c r="F6" s="144" t="s">
        <v>51</v>
      </c>
      <c r="G6" s="144"/>
      <c r="H6" s="144"/>
      <c r="I6" s="144"/>
      <c r="J6" s="144"/>
      <c r="K6" s="144"/>
      <c r="L6" s="145"/>
      <c r="M6" s="146" t="s">
        <v>52</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5">
      <c r="A9" s="9"/>
      <c r="B9" s="12"/>
      <c r="C9" s="31" t="s">
        <v>14</v>
      </c>
      <c r="D9" s="26"/>
      <c r="E9" s="32"/>
      <c r="F9" s="26"/>
      <c r="G9" s="26"/>
      <c r="H9" s="26"/>
      <c r="I9" s="26"/>
      <c r="J9" s="26"/>
      <c r="K9" s="26"/>
      <c r="L9" s="32"/>
      <c r="M9" s="26"/>
      <c r="N9" s="26"/>
      <c r="O9" s="26"/>
      <c r="P9" s="26"/>
      <c r="Q9" s="26"/>
      <c r="R9" s="26"/>
      <c r="S9" s="32"/>
      <c r="T9" s="26"/>
      <c r="U9" s="26"/>
      <c r="V9" s="26"/>
    </row>
    <row r="10" spans="1:38" ht="15">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5">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5">
      <c r="A12" s="9"/>
      <c r="B12" s="12"/>
      <c r="C12" s="31" t="s">
        <v>74</v>
      </c>
      <c r="D12" s="26"/>
      <c r="E12" s="32"/>
      <c r="F12" s="26"/>
      <c r="G12" s="26"/>
      <c r="H12" s="26"/>
      <c r="I12" s="26"/>
      <c r="J12" s="64"/>
      <c r="K12" s="64"/>
      <c r="L12" s="61"/>
      <c r="M12" s="43"/>
      <c r="N12" s="43"/>
      <c r="O12" s="43"/>
      <c r="P12" s="43"/>
      <c r="Q12" s="64"/>
      <c r="R12" s="65"/>
      <c r="S12" s="61"/>
      <c r="T12" s="43"/>
      <c r="U12" s="44"/>
      <c r="V12" s="44"/>
    </row>
    <row r="13" spans="1:38" ht="15">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5">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5">
      <c r="A15" s="9"/>
      <c r="B15" s="12"/>
      <c r="C15" s="31" t="s">
        <v>15</v>
      </c>
      <c r="D15" s="26"/>
      <c r="E15" s="32"/>
      <c r="F15" s="72"/>
      <c r="G15" s="72"/>
      <c r="H15" s="72"/>
      <c r="I15" s="72"/>
      <c r="J15" s="64"/>
      <c r="K15" s="64"/>
      <c r="L15" s="60"/>
      <c r="M15" s="43"/>
      <c r="N15" s="43"/>
      <c r="O15" s="43"/>
      <c r="P15" s="43"/>
      <c r="Q15" s="64"/>
      <c r="R15" s="64"/>
      <c r="S15" s="60"/>
      <c r="T15" s="43"/>
      <c r="U15" s="44"/>
      <c r="V15" s="44"/>
    </row>
    <row r="16" spans="1:38" ht="15">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5">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5">
      <c r="A18" s="9"/>
      <c r="B18" s="12"/>
      <c r="C18" s="31" t="s">
        <v>10</v>
      </c>
      <c r="D18" s="26"/>
      <c r="E18" s="34"/>
      <c r="F18" s="72"/>
      <c r="G18" s="72"/>
      <c r="H18" s="72"/>
      <c r="I18" s="72"/>
      <c r="J18" s="64"/>
      <c r="K18" s="64"/>
      <c r="L18" s="60"/>
      <c r="M18" s="43"/>
      <c r="N18" s="43"/>
      <c r="O18" s="43"/>
      <c r="P18" s="43"/>
      <c r="Q18" s="64"/>
      <c r="R18" s="64"/>
      <c r="S18" s="60"/>
      <c r="T18" s="43"/>
      <c r="U18" s="44"/>
      <c r="V18" s="44"/>
    </row>
    <row r="19" spans="1:38" ht="15">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5">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5">
      <c r="A21" s="9"/>
      <c r="B21" s="12"/>
      <c r="C21" s="31" t="s">
        <v>16</v>
      </c>
      <c r="D21" s="26"/>
      <c r="E21" s="32"/>
      <c r="F21" s="72"/>
      <c r="G21" s="72"/>
      <c r="H21" s="72"/>
      <c r="I21" s="72"/>
      <c r="J21" s="64"/>
      <c r="K21" s="64"/>
      <c r="L21" s="60"/>
      <c r="M21" s="43"/>
      <c r="N21" s="43"/>
      <c r="O21" s="43"/>
      <c r="P21" s="43"/>
      <c r="Q21" s="64"/>
      <c r="R21" s="64"/>
      <c r="S21" s="60"/>
      <c r="T21" s="43"/>
      <c r="U21" s="44"/>
      <c r="V21" s="44"/>
    </row>
    <row r="22" spans="1:38" ht="15">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5">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5">
      <c r="A24" s="9"/>
      <c r="B24" s="12"/>
      <c r="C24" s="31" t="s">
        <v>17</v>
      </c>
      <c r="D24" s="26"/>
      <c r="E24" s="32"/>
      <c r="F24" s="72"/>
      <c r="G24" s="72"/>
      <c r="H24" s="72"/>
      <c r="I24" s="72"/>
      <c r="J24" s="64"/>
      <c r="K24" s="64"/>
      <c r="L24" s="60"/>
      <c r="M24" s="43"/>
      <c r="N24" s="43"/>
      <c r="O24" s="43"/>
      <c r="P24" s="43"/>
      <c r="Q24" s="64"/>
      <c r="R24" s="64"/>
      <c r="S24" s="60"/>
      <c r="T24" s="43"/>
      <c r="U24" s="44"/>
      <c r="V24" s="44"/>
    </row>
    <row r="25" spans="1:38" ht="15">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5">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7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6.5"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t="15" hidden="1">
      <c r="A30" s="9"/>
      <c r="B30" s="9"/>
      <c r="C30" s="9"/>
      <c r="D30" s="9"/>
      <c r="E30" s="9"/>
      <c r="F30" s="9"/>
      <c r="G30" s="41"/>
      <c r="H30" s="41"/>
      <c r="I30" s="41"/>
      <c r="J30" s="41"/>
      <c r="K30" s="9"/>
      <c r="L30" s="9"/>
      <c r="M30" s="9"/>
      <c r="N30" s="9"/>
      <c r="O30" s="9"/>
      <c r="P30" s="9"/>
      <c r="Q30" s="9"/>
      <c r="R30" s="9"/>
      <c r="S30" s="9"/>
      <c r="T30" s="9"/>
      <c r="U30" s="9"/>
      <c r="V30" s="9"/>
    </row>
    <row r="31" spans="1:38" ht="15" hidden="1">
      <c r="A31" s="9"/>
      <c r="B31" s="9"/>
      <c r="C31" s="9"/>
      <c r="D31" s="9"/>
      <c r="E31" s="9"/>
      <c r="F31" s="9"/>
      <c r="G31" s="41"/>
      <c r="H31" s="41"/>
      <c r="I31" s="41"/>
      <c r="J31" s="41"/>
      <c r="K31" s="9"/>
      <c r="L31" s="9"/>
      <c r="M31" s="9"/>
      <c r="N31" s="9"/>
      <c r="O31" s="9"/>
      <c r="P31" s="9"/>
      <c r="Q31" s="9"/>
      <c r="R31" s="9"/>
      <c r="S31" s="9"/>
      <c r="T31" s="9"/>
      <c r="U31" s="9"/>
      <c r="V31" s="9"/>
    </row>
    <row r="32" spans="1:38" ht="15" hidden="1">
      <c r="A32" s="9"/>
      <c r="B32" s="9"/>
      <c r="C32" s="9"/>
      <c r="D32" s="9"/>
      <c r="E32" s="9"/>
      <c r="F32" s="9"/>
      <c r="G32" s="41"/>
      <c r="H32" s="41"/>
      <c r="I32" s="41"/>
      <c r="J32" s="41"/>
      <c r="K32" s="9"/>
      <c r="L32" s="9"/>
      <c r="M32" s="9"/>
      <c r="N32" s="9"/>
      <c r="O32" s="9"/>
      <c r="P32" s="9"/>
      <c r="Q32" s="9"/>
      <c r="R32" s="9"/>
      <c r="S32" s="9"/>
      <c r="T32" s="9"/>
      <c r="U32" s="9"/>
      <c r="V32" s="9"/>
    </row>
    <row r="33" spans="7:10" s="9" customFormat="1" ht="15" hidden="1">
      <c r="G33" s="41"/>
      <c r="H33" s="41"/>
      <c r="I33" s="41"/>
      <c r="J33" s="41"/>
    </row>
    <row r="34" spans="7:10" s="9" customFormat="1" ht="15" hidden="1">
      <c r="G34" s="41"/>
      <c r="H34" s="41"/>
      <c r="I34" s="41"/>
      <c r="J34" s="41"/>
    </row>
    <row r="35" spans="7:10" s="9" customFormat="1" ht="15" hidden="1">
      <c r="G35" s="41"/>
      <c r="H35" s="41"/>
      <c r="I35" s="41"/>
      <c r="J35" s="41"/>
    </row>
    <row r="36" spans="7:10" s="9" customFormat="1" ht="15" hidden="1">
      <c r="G36" s="41"/>
      <c r="H36" s="41"/>
      <c r="I36" s="41"/>
      <c r="J36" s="41"/>
    </row>
    <row r="37" spans="7:10" s="9" customFormat="1" ht="15" hidden="1">
      <c r="G37" s="41"/>
      <c r="H37" s="41"/>
      <c r="I37" s="41"/>
      <c r="J37" s="41"/>
    </row>
    <row r="38" spans="7:10" s="9" customFormat="1" ht="15" hidden="1">
      <c r="G38" s="41"/>
      <c r="H38" s="41"/>
      <c r="I38" s="41"/>
      <c r="J38" s="41"/>
    </row>
    <row r="39" spans="7:10" s="9" customFormat="1" ht="15" hidden="1">
      <c r="G39" s="41"/>
      <c r="H39" s="41"/>
      <c r="I39" s="41"/>
      <c r="J39" s="41"/>
    </row>
    <row r="40" spans="7:10" s="9" customFormat="1" ht="15" hidden="1">
      <c r="G40" s="41"/>
      <c r="H40" s="41"/>
      <c r="I40" s="41"/>
      <c r="J40" s="41"/>
    </row>
    <row r="41" spans="7:10" s="9" customFormat="1" ht="15" hidden="1">
      <c r="G41" s="41"/>
      <c r="H41" s="41"/>
      <c r="I41" s="41"/>
      <c r="J41" s="41"/>
    </row>
    <row r="42" spans="7:10" s="9" customFormat="1" ht="15" hidden="1">
      <c r="G42" s="41"/>
      <c r="H42" s="41"/>
      <c r="I42" s="41"/>
      <c r="J42" s="41"/>
    </row>
    <row r="43" spans="7:10" s="9" customFormat="1" ht="15" hidden="1">
      <c r="G43" s="41"/>
      <c r="H43" s="41"/>
      <c r="I43" s="41"/>
      <c r="J43" s="41"/>
    </row>
    <row r="44" spans="7:10" s="9" customFormat="1" ht="15" hidden="1">
      <c r="G44" s="41"/>
      <c r="H44" s="41"/>
      <c r="I44" s="41"/>
      <c r="J44" s="41"/>
    </row>
    <row r="45" spans="7:10" s="9" customFormat="1" ht="15" hidden="1">
      <c r="G45" s="41"/>
      <c r="H45" s="41"/>
      <c r="I45" s="41"/>
      <c r="J45" s="41"/>
    </row>
    <row r="46" spans="7:10" s="9" customFormat="1" ht="15" hidden="1">
      <c r="G46" s="41"/>
      <c r="H46" s="41"/>
      <c r="I46" s="41"/>
      <c r="J46" s="41"/>
    </row>
    <row r="47" spans="7:10" s="9" customFormat="1" ht="15" hidden="1">
      <c r="G47" s="41"/>
      <c r="H47" s="41"/>
      <c r="I47" s="41"/>
      <c r="J47" s="41"/>
    </row>
    <row r="48" spans="7:10" s="9"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2.1406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48</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44" t="s">
        <v>47</v>
      </c>
      <c r="G6" s="144"/>
      <c r="H6" s="144"/>
      <c r="I6" s="144"/>
      <c r="J6" s="144"/>
      <c r="K6" s="144"/>
      <c r="L6" s="145"/>
      <c r="M6" s="146" t="s">
        <v>49</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ht="15.75"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44</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44" t="s">
        <v>45</v>
      </c>
      <c r="G6" s="144"/>
      <c r="H6" s="144"/>
      <c r="I6" s="144"/>
      <c r="J6" s="144"/>
      <c r="K6" s="144"/>
      <c r="L6" s="145"/>
      <c r="M6" s="146" t="s">
        <v>46</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ht="15.75"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42</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44" t="s">
        <v>41</v>
      </c>
      <c r="G6" s="144"/>
      <c r="H6" s="144"/>
      <c r="I6" s="144"/>
      <c r="J6" s="144"/>
      <c r="K6" s="144"/>
      <c r="L6" s="145"/>
      <c r="M6" s="146" t="s">
        <v>43</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ht="15.75"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40</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44" t="s">
        <v>39</v>
      </c>
      <c r="G6" s="144"/>
      <c r="H6" s="144"/>
      <c r="I6" s="144"/>
      <c r="J6" s="144"/>
      <c r="K6" s="144"/>
      <c r="L6" s="145"/>
      <c r="M6" s="146" t="s">
        <v>38</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ht="15.75"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6.5"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9" customWidth="1"/>
    <col min="24" max="38" width="0" style="9" hidden="1" customWidth="1"/>
    <col min="39" max="16384" width="9.140625" hidden="1"/>
  </cols>
  <sheetData>
    <row r="1" spans="1:38">
      <c r="A1" s="9"/>
      <c r="B1" s="9"/>
      <c r="C1" s="9"/>
      <c r="D1" s="9"/>
      <c r="E1" s="9"/>
      <c r="F1" s="9"/>
      <c r="G1" s="9"/>
      <c r="H1" s="9"/>
      <c r="I1" s="9"/>
      <c r="J1" s="9"/>
      <c r="K1" s="9"/>
      <c r="L1" s="9"/>
      <c r="M1" s="9"/>
      <c r="N1" s="9"/>
      <c r="O1" s="9"/>
      <c r="P1" s="9"/>
      <c r="Q1" s="9"/>
      <c r="R1" s="9"/>
      <c r="S1" s="9"/>
      <c r="T1" s="9"/>
      <c r="U1" s="9"/>
      <c r="V1" s="9"/>
    </row>
    <row r="2" spans="1:38" ht="19.5" thickBot="1">
      <c r="A2" s="9"/>
      <c r="B2" s="8" t="s">
        <v>6</v>
      </c>
      <c r="C2" s="23"/>
      <c r="D2" s="23"/>
      <c r="E2" s="23"/>
      <c r="F2" s="23"/>
      <c r="G2" s="23"/>
      <c r="H2" s="23"/>
      <c r="I2" s="23"/>
      <c r="J2" s="23"/>
      <c r="K2" s="23"/>
      <c r="L2" s="23"/>
      <c r="M2" s="23"/>
      <c r="N2" s="23"/>
      <c r="O2" s="23"/>
      <c r="P2" s="23"/>
      <c r="Q2" s="23"/>
      <c r="R2" s="23"/>
      <c r="S2" s="23"/>
      <c r="T2" s="23"/>
      <c r="U2" s="23"/>
      <c r="V2" s="23"/>
    </row>
    <row r="3" spans="1:38">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37</v>
      </c>
      <c r="F4" s="24"/>
      <c r="G4" s="24"/>
      <c r="H4" s="24"/>
      <c r="I4" s="24"/>
      <c r="J4" s="24"/>
      <c r="K4" s="24"/>
      <c r="L4" s="24"/>
      <c r="M4" s="24"/>
      <c r="N4" s="24"/>
      <c r="O4" s="24"/>
      <c r="P4" s="24"/>
      <c r="Q4" s="24"/>
      <c r="R4" s="24"/>
      <c r="S4" s="24"/>
      <c r="T4" s="24"/>
      <c r="U4" s="24"/>
      <c r="V4" s="24"/>
    </row>
    <row r="5" spans="1:38">
      <c r="A5" s="9"/>
      <c r="B5" s="10"/>
      <c r="C5" s="24"/>
      <c r="D5" s="24"/>
      <c r="E5" s="24"/>
      <c r="F5" s="24"/>
      <c r="G5" s="24"/>
      <c r="H5" s="24"/>
      <c r="I5" s="24"/>
      <c r="J5" s="24"/>
      <c r="K5" s="24"/>
      <c r="L5" s="24"/>
      <c r="M5" s="24"/>
      <c r="N5" s="24"/>
      <c r="O5" s="24"/>
      <c r="P5" s="24"/>
      <c r="Q5" s="24"/>
      <c r="R5" s="24"/>
      <c r="S5" s="24"/>
      <c r="T5" s="24"/>
      <c r="U5" s="24"/>
      <c r="V5" s="24"/>
    </row>
    <row r="6" spans="1:38" s="20" customFormat="1">
      <c r="A6" s="9"/>
      <c r="B6"/>
      <c r="C6" s="27" t="s">
        <v>7</v>
      </c>
      <c r="D6" s="28"/>
      <c r="E6" s="28"/>
      <c r="F6" s="144" t="s">
        <v>33</v>
      </c>
      <c r="G6" s="144"/>
      <c r="H6" s="144"/>
      <c r="I6" s="144"/>
      <c r="J6" s="144"/>
      <c r="K6" s="144"/>
      <c r="L6" s="145"/>
      <c r="M6" s="146" t="s">
        <v>33</v>
      </c>
      <c r="N6" s="144"/>
      <c r="O6" s="144"/>
      <c r="P6" s="144"/>
      <c r="Q6" s="144"/>
      <c r="R6" s="144"/>
      <c r="S6" s="145"/>
      <c r="T6" s="146" t="s">
        <v>9</v>
      </c>
      <c r="U6" s="144"/>
      <c r="V6" s="144"/>
      <c r="W6" s="9"/>
      <c r="X6" s="19"/>
      <c r="Y6" s="19"/>
      <c r="Z6" s="19"/>
      <c r="AA6" s="19"/>
      <c r="AB6" s="19"/>
      <c r="AC6" s="19"/>
      <c r="AD6" s="19"/>
      <c r="AE6" s="19"/>
      <c r="AF6" s="19"/>
      <c r="AG6" s="19"/>
      <c r="AH6" s="19"/>
      <c r="AI6" s="19"/>
      <c r="AJ6" s="19"/>
      <c r="AK6" s="19"/>
      <c r="AL6" s="19"/>
    </row>
    <row r="7" spans="1:38" ht="15.75">
      <c r="A7" s="9"/>
      <c r="B7" s="18"/>
      <c r="C7" s="29"/>
      <c r="D7" s="30"/>
      <c r="E7" s="30"/>
      <c r="F7" s="29"/>
      <c r="G7" s="30"/>
      <c r="H7" s="30"/>
      <c r="I7" s="30"/>
      <c r="J7" s="30"/>
      <c r="K7" s="30"/>
      <c r="L7" s="56"/>
      <c r="M7" s="30"/>
      <c r="N7" s="30"/>
      <c r="O7" s="30"/>
      <c r="P7" s="30"/>
      <c r="Q7" s="30"/>
      <c r="R7" s="30"/>
      <c r="S7" s="56"/>
      <c r="T7" s="30"/>
      <c r="U7" s="30"/>
      <c r="V7" s="30"/>
    </row>
    <row r="8" spans="1:38" s="54" customFormat="1" ht="2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c r="A9" s="9"/>
      <c r="B9" s="12"/>
      <c r="C9" s="31" t="s">
        <v>14</v>
      </c>
      <c r="D9" s="26"/>
      <c r="E9" s="32"/>
      <c r="F9" s="26"/>
      <c r="G9" s="26"/>
      <c r="H9" s="26"/>
      <c r="I9" s="26"/>
      <c r="J9" s="26"/>
      <c r="K9" s="26"/>
      <c r="L9" s="32"/>
      <c r="M9" s="26"/>
      <c r="N9" s="26"/>
      <c r="O9" s="26"/>
      <c r="P9" s="26"/>
      <c r="Q9" s="26"/>
      <c r="R9" s="26"/>
      <c r="S9" s="32"/>
      <c r="T9" s="26"/>
      <c r="U9" s="26"/>
      <c r="V9" s="26"/>
    </row>
    <row r="10" spans="1:38">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c r="A12" s="9"/>
      <c r="B12" s="12"/>
      <c r="C12" s="31" t="s">
        <v>74</v>
      </c>
      <c r="D12" s="26"/>
      <c r="E12" s="32"/>
      <c r="F12" s="45"/>
      <c r="G12" s="45"/>
      <c r="H12" s="45"/>
      <c r="I12" s="45"/>
      <c r="J12" s="64"/>
      <c r="K12" s="64"/>
      <c r="L12" s="61"/>
      <c r="M12" s="43"/>
      <c r="N12" s="43"/>
      <c r="O12" s="43"/>
      <c r="P12" s="43"/>
      <c r="Q12" s="64"/>
      <c r="R12" s="65"/>
      <c r="S12" s="61"/>
      <c r="T12" s="43"/>
      <c r="U12" s="44"/>
      <c r="V12" s="44"/>
    </row>
    <row r="13" spans="1:38">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c r="A15" s="9"/>
      <c r="B15" s="12"/>
      <c r="C15" s="31" t="s">
        <v>15</v>
      </c>
      <c r="D15" s="26"/>
      <c r="E15" s="32"/>
      <c r="F15" s="43"/>
      <c r="G15" s="43"/>
      <c r="H15" s="43"/>
      <c r="I15" s="43"/>
      <c r="J15" s="64"/>
      <c r="K15" s="64"/>
      <c r="L15" s="60"/>
      <c r="M15" s="43"/>
      <c r="N15" s="43"/>
      <c r="O15" s="43"/>
      <c r="P15" s="43"/>
      <c r="Q15" s="64"/>
      <c r="R15" s="64"/>
      <c r="S15" s="60"/>
      <c r="T15" s="43"/>
      <c r="U15" s="44"/>
      <c r="V15" s="44"/>
    </row>
    <row r="16" spans="1:38">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c r="A18" s="9"/>
      <c r="B18" s="12"/>
      <c r="C18" s="31" t="s">
        <v>10</v>
      </c>
      <c r="D18" s="26"/>
      <c r="E18" s="34"/>
      <c r="F18" s="43"/>
      <c r="G18" s="43"/>
      <c r="H18" s="43"/>
      <c r="I18" s="43"/>
      <c r="J18" s="64"/>
      <c r="K18" s="64"/>
      <c r="L18" s="60"/>
      <c r="M18" s="43"/>
      <c r="N18" s="43"/>
      <c r="O18" s="43"/>
      <c r="P18" s="43"/>
      <c r="Q18" s="64"/>
      <c r="R18" s="64"/>
      <c r="S18" s="60"/>
      <c r="T18" s="43"/>
      <c r="U18" s="44"/>
      <c r="V18" s="44"/>
    </row>
    <row r="19" spans="1:38">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c r="A21" s="9"/>
      <c r="B21" s="12"/>
      <c r="C21" s="31" t="s">
        <v>16</v>
      </c>
      <c r="D21" s="26"/>
      <c r="E21" s="32"/>
      <c r="F21" s="43"/>
      <c r="G21" s="43"/>
      <c r="H21" s="43"/>
      <c r="I21" s="43"/>
      <c r="J21" s="64"/>
      <c r="K21" s="64"/>
      <c r="L21" s="60"/>
      <c r="M21" s="43"/>
      <c r="N21" s="43"/>
      <c r="O21" s="43"/>
      <c r="P21" s="43"/>
      <c r="Q21" s="64"/>
      <c r="R21" s="64"/>
      <c r="S21" s="60"/>
      <c r="T21" s="43"/>
      <c r="U21" s="44"/>
      <c r="V21" s="44"/>
    </row>
    <row r="22" spans="1:38">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c r="A24" s="9"/>
      <c r="B24" s="12"/>
      <c r="C24" s="31" t="s">
        <v>17</v>
      </c>
      <c r="D24" s="26"/>
      <c r="E24" s="32"/>
      <c r="F24" s="43"/>
      <c r="G24" s="43"/>
      <c r="H24" s="43"/>
      <c r="I24" s="43"/>
      <c r="J24" s="64"/>
      <c r="K24" s="64"/>
      <c r="L24" s="60"/>
      <c r="M24" s="43"/>
      <c r="N24" s="43"/>
      <c r="O24" s="43"/>
      <c r="P24" s="43"/>
      <c r="Q24" s="64"/>
      <c r="R24" s="64"/>
      <c r="S24" s="60"/>
      <c r="T24" s="43"/>
      <c r="U24" s="44"/>
      <c r="V24" s="44"/>
    </row>
    <row r="25" spans="1:38">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ht="15.75"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6.5"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75" thickTop="1">
      <c r="A29" s="9"/>
      <c r="B29" s="9"/>
      <c r="C29" s="9"/>
      <c r="D29" s="9"/>
      <c r="E29" s="9"/>
      <c r="F29" s="9"/>
      <c r="G29" s="41"/>
      <c r="H29" s="41"/>
      <c r="I29" s="41"/>
      <c r="J29" s="41"/>
      <c r="K29" s="9"/>
      <c r="L29" s="9"/>
      <c r="M29" s="9"/>
      <c r="N29" s="9"/>
      <c r="O29" s="9"/>
      <c r="P29" s="9"/>
      <c r="Q29" s="9"/>
      <c r="R29" s="9"/>
      <c r="S29" s="9"/>
      <c r="T29" s="9"/>
      <c r="U29" s="9"/>
      <c r="V29" s="9"/>
    </row>
    <row r="30" spans="1:38" hidden="1">
      <c r="A30" s="9"/>
      <c r="B30" s="9"/>
      <c r="C30" s="9"/>
      <c r="D30" s="9"/>
      <c r="E30" s="9"/>
      <c r="F30" s="9"/>
      <c r="G30" s="41"/>
      <c r="H30" s="41"/>
      <c r="I30" s="41"/>
      <c r="J30" s="41"/>
      <c r="K30" s="9"/>
      <c r="L30" s="9"/>
      <c r="M30" s="9"/>
      <c r="N30" s="9"/>
      <c r="O30" s="9"/>
      <c r="P30" s="9"/>
      <c r="Q30" s="9"/>
      <c r="R30" s="9"/>
      <c r="S30" s="9"/>
      <c r="T30" s="9"/>
      <c r="U30" s="9"/>
      <c r="V30" s="9"/>
    </row>
    <row r="31" spans="1:38" hidden="1">
      <c r="A31" s="9"/>
      <c r="B31" s="9"/>
      <c r="C31" s="9"/>
      <c r="D31" s="9"/>
      <c r="E31" s="9"/>
      <c r="F31" s="9"/>
      <c r="G31" s="41"/>
      <c r="H31" s="41"/>
      <c r="I31" s="41"/>
      <c r="J31" s="41"/>
      <c r="K31" s="9"/>
      <c r="L31" s="9"/>
      <c r="M31" s="9"/>
      <c r="N31" s="9"/>
      <c r="O31" s="9"/>
      <c r="P31" s="9"/>
      <c r="Q31" s="9"/>
      <c r="R31" s="9"/>
      <c r="S31" s="9"/>
      <c r="T31" s="9"/>
      <c r="U31" s="9"/>
      <c r="V31" s="9"/>
    </row>
    <row r="32" spans="1:38" hidden="1">
      <c r="A32" s="9"/>
      <c r="B32" s="9"/>
      <c r="C32" s="9"/>
      <c r="D32" s="9"/>
      <c r="E32" s="9"/>
      <c r="F32" s="9"/>
      <c r="G32" s="41"/>
      <c r="H32" s="41"/>
      <c r="I32" s="41"/>
      <c r="J32" s="41"/>
      <c r="K32" s="9"/>
      <c r="L32" s="9"/>
      <c r="M32" s="9"/>
      <c r="N32" s="9"/>
      <c r="O32" s="9"/>
      <c r="P32" s="9"/>
      <c r="Q32" s="9"/>
      <c r="R32" s="9"/>
      <c r="S32" s="9"/>
      <c r="T32" s="9"/>
      <c r="U32" s="9"/>
      <c r="V32" s="9"/>
    </row>
    <row r="33" spans="7:10" s="9" customFormat="1" hidden="1">
      <c r="G33" s="41"/>
      <c r="H33" s="41"/>
      <c r="I33" s="41"/>
      <c r="J33" s="41"/>
    </row>
    <row r="34" spans="7:10" s="9" customFormat="1" hidden="1">
      <c r="G34" s="41"/>
      <c r="H34" s="41"/>
      <c r="I34" s="41"/>
      <c r="J34" s="41"/>
    </row>
    <row r="35" spans="7:10" s="9" customFormat="1" hidden="1">
      <c r="G35" s="41"/>
      <c r="H35" s="41"/>
      <c r="I35" s="41"/>
      <c r="J35" s="41"/>
    </row>
    <row r="36" spans="7:10" s="9" customFormat="1" hidden="1">
      <c r="G36" s="41"/>
      <c r="H36" s="41"/>
      <c r="I36" s="41"/>
      <c r="J36" s="41"/>
    </row>
    <row r="37" spans="7:10" s="9" customFormat="1" hidden="1">
      <c r="G37" s="41"/>
      <c r="H37" s="41"/>
      <c r="I37" s="41"/>
      <c r="J37" s="41"/>
    </row>
    <row r="38" spans="7:10" s="9" customFormat="1" hidden="1">
      <c r="G38" s="41"/>
      <c r="H38" s="41"/>
      <c r="I38" s="41"/>
      <c r="J38" s="41"/>
    </row>
    <row r="39" spans="7:10" s="9" customFormat="1" hidden="1">
      <c r="G39" s="41"/>
      <c r="H39" s="41"/>
      <c r="I39" s="41"/>
      <c r="J39" s="41"/>
    </row>
    <row r="40" spans="7:10" s="9" customFormat="1" hidden="1">
      <c r="G40" s="41"/>
      <c r="H40" s="41"/>
      <c r="I40" s="41"/>
      <c r="J40" s="41"/>
    </row>
    <row r="41" spans="7:10" s="9" customFormat="1" hidden="1">
      <c r="G41" s="41"/>
      <c r="H41" s="41"/>
      <c r="I41" s="41"/>
      <c r="J41" s="41"/>
    </row>
    <row r="42" spans="7:10" s="9" customFormat="1" hidden="1">
      <c r="G42" s="41"/>
      <c r="H42" s="41"/>
      <c r="I42" s="41"/>
      <c r="J42" s="41"/>
    </row>
    <row r="43" spans="7:10" s="9" customFormat="1" hidden="1">
      <c r="G43" s="41"/>
      <c r="H43" s="41"/>
      <c r="I43" s="41"/>
      <c r="J43" s="41"/>
    </row>
    <row r="44" spans="7:10" s="9" customFormat="1" hidden="1">
      <c r="G44" s="41"/>
      <c r="H44" s="41"/>
      <c r="I44" s="41"/>
      <c r="J44" s="41"/>
    </row>
    <row r="45" spans="7:10" s="9" customFormat="1" hidden="1">
      <c r="G45" s="41"/>
      <c r="H45" s="41"/>
      <c r="I45" s="41"/>
      <c r="J45" s="41"/>
    </row>
    <row r="46" spans="7:10" s="9" customFormat="1" hidden="1">
      <c r="G46" s="41"/>
      <c r="H46" s="41"/>
      <c r="I46" s="41"/>
      <c r="J46" s="41"/>
    </row>
    <row r="47" spans="7:10" s="9" customFormat="1" hidden="1">
      <c r="G47" s="41"/>
      <c r="H47" s="41"/>
      <c r="I47" s="41"/>
      <c r="J47" s="41"/>
    </row>
    <row r="48" spans="7:10" s="9"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30</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46" t="s">
        <v>31</v>
      </c>
      <c r="G6" s="151"/>
      <c r="H6" s="151"/>
      <c r="I6" s="152"/>
      <c r="J6" s="153"/>
      <c r="K6" s="146" t="s">
        <v>32</v>
      </c>
      <c r="L6" s="151"/>
      <c r="M6" s="151"/>
      <c r="N6" s="152"/>
      <c r="O6" s="153"/>
      <c r="P6" s="144" t="s">
        <v>9</v>
      </c>
      <c r="Q6" s="151"/>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c r="A12" s="9"/>
      <c r="B12" s="12"/>
      <c r="C12" s="31" t="s">
        <v>74</v>
      </c>
      <c r="D12" s="26"/>
      <c r="E12" s="32"/>
      <c r="F12" s="45"/>
      <c r="G12" s="45"/>
      <c r="H12" s="45"/>
      <c r="I12" s="64"/>
      <c r="J12" s="61"/>
      <c r="K12" s="43"/>
      <c r="L12" s="43"/>
      <c r="M12" s="43"/>
      <c r="N12" s="65"/>
      <c r="O12" s="61"/>
      <c r="P12" s="44"/>
      <c r="Q12" s="44"/>
    </row>
    <row r="13" spans="1:33">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ht="15.75"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6.5"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6:8" s="9" customFormat="1" hidden="1">
      <c r="F33" s="41"/>
      <c r="G33" s="41"/>
      <c r="H33" s="41"/>
    </row>
    <row r="34" spans="6:8" s="9" customFormat="1" hidden="1">
      <c r="F34" s="41"/>
      <c r="G34" s="41"/>
      <c r="H34" s="41"/>
    </row>
    <row r="35" spans="6:8" s="9" customFormat="1" hidden="1">
      <c r="F35" s="41"/>
      <c r="G35" s="41"/>
      <c r="H35" s="41"/>
    </row>
    <row r="36" spans="6:8" s="9" customFormat="1" hidden="1">
      <c r="F36" s="41"/>
      <c r="G36" s="41"/>
      <c r="H36" s="41"/>
    </row>
    <row r="37" spans="6:8" s="9" customFormat="1" hidden="1">
      <c r="F37" s="41"/>
      <c r="G37" s="41"/>
      <c r="H37" s="41"/>
    </row>
    <row r="38" spans="6:8" s="9" customFormat="1" hidden="1">
      <c r="F38" s="41"/>
      <c r="G38" s="41"/>
      <c r="H38" s="41"/>
    </row>
    <row r="39" spans="6:8" s="9" customFormat="1" hidden="1">
      <c r="F39" s="41"/>
      <c r="G39" s="41"/>
      <c r="H39" s="41"/>
    </row>
    <row r="40" spans="6:8" s="9" customFormat="1" hidden="1">
      <c r="F40" s="41"/>
      <c r="G40" s="41"/>
      <c r="H40" s="41"/>
    </row>
    <row r="41" spans="6:8" s="9" customFormat="1" hidden="1">
      <c r="F41" s="41"/>
      <c r="G41" s="41"/>
      <c r="H41" s="41"/>
    </row>
    <row r="42" spans="6:8" s="9" customFormat="1" hidden="1">
      <c r="F42" s="41"/>
      <c r="G42" s="41"/>
      <c r="H42" s="41"/>
    </row>
    <row r="43" spans="6:8" s="9" customFormat="1" hidden="1">
      <c r="F43" s="41"/>
      <c r="G43" s="41"/>
      <c r="H43" s="41"/>
    </row>
    <row r="44" spans="6:8" s="9" customFormat="1" hidden="1">
      <c r="F44" s="41"/>
      <c r="G44" s="41"/>
      <c r="H44" s="41"/>
    </row>
    <row r="45" spans="6:8" s="9" customFormat="1" hidden="1">
      <c r="F45" s="41"/>
      <c r="G45" s="41"/>
      <c r="H45" s="41"/>
    </row>
    <row r="46" spans="6:8" s="9" customFormat="1" hidden="1">
      <c r="F46" s="41"/>
      <c r="G46" s="41"/>
      <c r="H46" s="41"/>
    </row>
    <row r="47" spans="6:8" s="9" customFormat="1" hidden="1">
      <c r="F47" s="41"/>
      <c r="G47" s="41"/>
      <c r="H47" s="41"/>
    </row>
    <row r="48" spans="6:8" s="9"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5"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26</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46" t="s">
        <v>27</v>
      </c>
      <c r="G6" s="151"/>
      <c r="H6" s="151"/>
      <c r="I6" s="152"/>
      <c r="J6" s="153"/>
      <c r="K6" s="146" t="s">
        <v>28</v>
      </c>
      <c r="L6" s="151"/>
      <c r="M6" s="151"/>
      <c r="N6" s="152"/>
      <c r="O6" s="153"/>
      <c r="P6" s="144" t="s">
        <v>9</v>
      </c>
      <c r="Q6" s="151"/>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c r="A12" s="9"/>
      <c r="B12" s="12"/>
      <c r="C12" s="31" t="s">
        <v>74</v>
      </c>
      <c r="D12" s="26"/>
      <c r="E12" s="32"/>
      <c r="F12" s="45"/>
      <c r="G12" s="45"/>
      <c r="H12" s="45"/>
      <c r="I12" s="64"/>
      <c r="J12" s="61"/>
      <c r="K12" s="43"/>
      <c r="L12" s="43"/>
      <c r="M12" s="43"/>
      <c r="N12" s="65"/>
      <c r="O12" s="61"/>
      <c r="P12" s="44"/>
      <c r="Q12" s="44"/>
    </row>
    <row r="13" spans="1:33">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ht="15.75"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6.5"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25</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46" t="s">
        <v>24</v>
      </c>
      <c r="G6" s="151"/>
      <c r="H6" s="151"/>
      <c r="I6" s="152"/>
      <c r="J6" s="153"/>
      <c r="K6" s="146" t="s">
        <v>8</v>
      </c>
      <c r="L6" s="151"/>
      <c r="M6" s="151"/>
      <c r="N6" s="152"/>
      <c r="O6" s="153"/>
      <c r="P6" s="144" t="s">
        <v>9</v>
      </c>
      <c r="Q6" s="151"/>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c r="A12" s="9"/>
      <c r="B12" s="12"/>
      <c r="C12" s="31" t="s">
        <v>20</v>
      </c>
      <c r="D12" s="26"/>
      <c r="E12" s="32"/>
      <c r="F12" s="45"/>
      <c r="G12" s="45"/>
      <c r="H12" s="45"/>
      <c r="I12" s="64"/>
      <c r="J12" s="61"/>
      <c r="K12" s="43"/>
      <c r="L12" s="43"/>
      <c r="M12" s="43"/>
      <c r="N12" s="65"/>
      <c r="O12" s="61"/>
      <c r="P12" s="44"/>
      <c r="Q12" s="44"/>
    </row>
    <row r="13" spans="1:33">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ht="15.75"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6.5"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9" customWidth="1"/>
    <col min="19" max="33" width="0" style="9" hidden="1" customWidth="1"/>
    <col min="34" max="16384" width="9.140625" hidden="1"/>
  </cols>
  <sheetData>
    <row r="1" spans="1:33">
      <c r="A1" s="9"/>
      <c r="B1" s="9"/>
      <c r="C1" s="9"/>
      <c r="D1" s="9"/>
      <c r="E1" s="9"/>
      <c r="F1" s="9"/>
      <c r="G1" s="9"/>
      <c r="H1" s="9"/>
      <c r="I1" s="9"/>
      <c r="J1" s="9"/>
      <c r="K1" s="9"/>
      <c r="L1" s="9"/>
      <c r="M1" s="9"/>
      <c r="N1" s="9"/>
      <c r="O1" s="9"/>
      <c r="P1" s="9"/>
      <c r="Q1" s="9"/>
    </row>
    <row r="2" spans="1:33" ht="19.5" thickBot="1">
      <c r="A2" s="9"/>
      <c r="B2" s="8" t="s">
        <v>6</v>
      </c>
      <c r="C2" s="23"/>
      <c r="D2" s="23"/>
      <c r="E2" s="23"/>
      <c r="F2" s="23"/>
      <c r="G2" s="23"/>
      <c r="H2" s="23"/>
      <c r="I2" s="23"/>
      <c r="J2" s="23"/>
      <c r="K2" s="23"/>
      <c r="L2" s="23"/>
      <c r="M2" s="23"/>
      <c r="N2" s="23"/>
      <c r="O2" s="23"/>
      <c r="P2" s="23"/>
      <c r="Q2" s="23"/>
    </row>
    <row r="3" spans="1:33">
      <c r="A3" s="9"/>
      <c r="B3" s="10"/>
      <c r="C3" s="24"/>
      <c r="D3" s="24"/>
      <c r="E3" s="24"/>
      <c r="F3" s="24"/>
      <c r="G3" s="24"/>
      <c r="H3" s="24"/>
      <c r="I3" s="24"/>
      <c r="J3" s="24"/>
      <c r="K3" s="24"/>
      <c r="L3" s="24"/>
      <c r="M3" s="24"/>
      <c r="N3" s="24"/>
      <c r="O3" s="24"/>
      <c r="P3" s="24"/>
      <c r="Q3" s="25"/>
    </row>
    <row r="4" spans="1:33" ht="15.75">
      <c r="A4" s="9"/>
      <c r="B4" s="11" t="s">
        <v>7</v>
      </c>
      <c r="C4" s="26"/>
      <c r="D4" s="24"/>
      <c r="E4" s="58" t="s">
        <v>21</v>
      </c>
      <c r="F4" s="24"/>
      <c r="G4" s="24"/>
      <c r="H4" s="24"/>
      <c r="I4" s="24"/>
      <c r="J4" s="24"/>
      <c r="K4" s="24"/>
      <c r="L4" s="24"/>
      <c r="M4" s="24"/>
      <c r="N4" s="24"/>
      <c r="O4" s="24"/>
      <c r="P4" s="24"/>
      <c r="Q4" s="24"/>
    </row>
    <row r="5" spans="1:33">
      <c r="A5" s="9"/>
      <c r="B5" s="10"/>
      <c r="C5" s="24"/>
      <c r="D5" s="24"/>
      <c r="E5" s="24"/>
      <c r="F5" s="24"/>
      <c r="G5" s="24"/>
      <c r="H5" s="24"/>
      <c r="I5" s="24"/>
      <c r="J5" s="24"/>
      <c r="K5" s="24"/>
      <c r="L5" s="24"/>
      <c r="M5" s="24"/>
      <c r="N5" s="24"/>
      <c r="O5" s="24"/>
      <c r="P5" s="24"/>
      <c r="Q5" s="24"/>
    </row>
    <row r="6" spans="1:33" s="20" customFormat="1">
      <c r="A6" s="9"/>
      <c r="B6"/>
      <c r="C6" s="27" t="s">
        <v>7</v>
      </c>
      <c r="D6" s="28"/>
      <c r="E6" s="28"/>
      <c r="F6" s="146" t="s">
        <v>22</v>
      </c>
      <c r="G6" s="151"/>
      <c r="H6" s="151"/>
      <c r="I6" s="152"/>
      <c r="J6" s="153"/>
      <c r="K6" s="146" t="s">
        <v>23</v>
      </c>
      <c r="L6" s="151"/>
      <c r="M6" s="151"/>
      <c r="N6" s="152"/>
      <c r="O6" s="153"/>
      <c r="P6" s="144" t="s">
        <v>9</v>
      </c>
      <c r="Q6" s="151"/>
      <c r="R6" s="9"/>
      <c r="S6" s="19"/>
      <c r="T6" s="19"/>
      <c r="U6" s="19"/>
      <c r="V6" s="19"/>
      <c r="W6" s="19"/>
      <c r="X6" s="19"/>
      <c r="Y6" s="19"/>
      <c r="Z6" s="19"/>
      <c r="AA6" s="19"/>
      <c r="AB6" s="19"/>
      <c r="AC6" s="19"/>
      <c r="AD6" s="19"/>
      <c r="AE6" s="19"/>
      <c r="AF6" s="19"/>
      <c r="AG6" s="19"/>
    </row>
    <row r="7" spans="1:33" ht="15.75">
      <c r="A7" s="9"/>
      <c r="B7" s="18"/>
      <c r="C7" s="29"/>
      <c r="D7" s="30"/>
      <c r="E7" s="30"/>
      <c r="F7" s="29"/>
      <c r="G7" s="30"/>
      <c r="H7" s="30"/>
      <c r="I7" s="30"/>
      <c r="J7" s="56"/>
      <c r="K7" s="29"/>
      <c r="L7" s="30"/>
      <c r="M7" s="30"/>
      <c r="N7" s="30"/>
      <c r="O7" s="56"/>
      <c r="P7" s="30"/>
      <c r="Q7" s="30"/>
    </row>
    <row r="8" spans="1:33" s="54" customFormat="1" ht="2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c r="A9" s="9"/>
      <c r="B9" s="12"/>
      <c r="C9" s="31" t="s">
        <v>14</v>
      </c>
      <c r="D9" s="26"/>
      <c r="E9" s="32"/>
      <c r="F9" s="26"/>
      <c r="G9" s="26"/>
      <c r="H9" s="26"/>
      <c r="I9" s="26"/>
      <c r="J9" s="32"/>
      <c r="K9" s="26"/>
      <c r="L9" s="26"/>
      <c r="M9" s="26"/>
      <c r="N9" s="26"/>
      <c r="O9" s="32"/>
      <c r="P9" s="26"/>
      <c r="Q9" s="26"/>
    </row>
    <row r="10" spans="1:33">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c r="A12" s="9"/>
      <c r="B12" s="12"/>
      <c r="C12" s="31" t="s">
        <v>20</v>
      </c>
      <c r="D12" s="26"/>
      <c r="E12" s="32"/>
      <c r="F12" s="45"/>
      <c r="G12" s="45"/>
      <c r="H12" s="45"/>
      <c r="I12" s="64"/>
      <c r="J12" s="61"/>
      <c r="K12" s="43"/>
      <c r="L12" s="43"/>
      <c r="M12" s="43"/>
      <c r="N12" s="65"/>
      <c r="O12" s="61"/>
      <c r="P12" s="44"/>
      <c r="Q12" s="44"/>
    </row>
    <row r="13" spans="1:33">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c r="A15" s="9"/>
      <c r="B15" s="12"/>
      <c r="C15" s="31" t="s">
        <v>15</v>
      </c>
      <c r="D15" s="26"/>
      <c r="E15" s="32"/>
      <c r="F15" s="43"/>
      <c r="G15" s="43"/>
      <c r="H15" s="43"/>
      <c r="I15" s="64"/>
      <c r="J15" s="60"/>
      <c r="K15" s="43"/>
      <c r="L15" s="43"/>
      <c r="M15" s="43"/>
      <c r="N15" s="64"/>
      <c r="O15" s="60"/>
      <c r="P15" s="44"/>
      <c r="Q15" s="44"/>
    </row>
    <row r="16" spans="1:33">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c r="A18" s="9"/>
      <c r="B18" s="12"/>
      <c r="C18" s="31" t="s">
        <v>10</v>
      </c>
      <c r="D18" s="26"/>
      <c r="E18" s="34"/>
      <c r="F18" s="43"/>
      <c r="G18" s="43"/>
      <c r="H18" s="43"/>
      <c r="I18" s="64"/>
      <c r="J18" s="60"/>
      <c r="K18" s="43"/>
      <c r="L18" s="43"/>
      <c r="M18" s="43"/>
      <c r="N18" s="64"/>
      <c r="O18" s="60"/>
      <c r="P18" s="44"/>
      <c r="Q18" s="44"/>
    </row>
    <row r="19" spans="1:33">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c r="A21" s="9"/>
      <c r="B21" s="12"/>
      <c r="C21" s="31" t="s">
        <v>16</v>
      </c>
      <c r="D21" s="26"/>
      <c r="E21" s="32"/>
      <c r="F21" s="43"/>
      <c r="G21" s="43"/>
      <c r="H21" s="43"/>
      <c r="I21" s="64"/>
      <c r="J21" s="60"/>
      <c r="K21" s="43"/>
      <c r="L21" s="43"/>
      <c r="M21" s="43"/>
      <c r="N21" s="64"/>
      <c r="O21" s="60"/>
      <c r="P21" s="44"/>
      <c r="Q21" s="44"/>
    </row>
    <row r="22" spans="1:33">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c r="A24" s="9"/>
      <c r="B24" s="12"/>
      <c r="C24" s="31" t="s">
        <v>17</v>
      </c>
      <c r="D24" s="26"/>
      <c r="E24" s="32"/>
      <c r="F24" s="43"/>
      <c r="G24" s="43"/>
      <c r="H24" s="43"/>
      <c r="I24" s="64"/>
      <c r="J24" s="60"/>
      <c r="K24" s="43"/>
      <c r="L24" s="43"/>
      <c r="M24" s="43"/>
      <c r="N24" s="64"/>
      <c r="O24" s="60"/>
      <c r="P24" s="44"/>
      <c r="Q24" s="44"/>
    </row>
    <row r="25" spans="1:33">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ht="15.75"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6.5"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5.75" thickTop="1">
      <c r="A29" s="9"/>
      <c r="B29" s="9"/>
      <c r="C29" s="9"/>
      <c r="D29" s="9"/>
      <c r="E29" s="9"/>
      <c r="F29" s="41"/>
      <c r="G29" s="41"/>
      <c r="H29" s="41"/>
      <c r="I29" s="9"/>
      <c r="J29" s="9"/>
      <c r="K29" s="9"/>
      <c r="L29" s="9"/>
      <c r="M29" s="9"/>
      <c r="N29" s="9"/>
      <c r="O29" s="9"/>
      <c r="P29" s="9"/>
      <c r="Q29" s="9"/>
    </row>
    <row r="30" spans="1:33" hidden="1">
      <c r="A30" s="9"/>
      <c r="B30" s="9"/>
      <c r="C30" s="9"/>
      <c r="D30" s="9"/>
      <c r="E30" s="9"/>
      <c r="F30" s="41"/>
      <c r="G30" s="41"/>
      <c r="H30" s="41"/>
      <c r="I30" s="9"/>
      <c r="J30" s="9"/>
      <c r="K30" s="9"/>
      <c r="L30" s="9"/>
      <c r="M30" s="9"/>
      <c r="N30" s="9"/>
      <c r="O30" s="9"/>
      <c r="P30" s="9"/>
      <c r="Q30" s="9"/>
    </row>
    <row r="31" spans="1:33" hidden="1">
      <c r="A31" s="9"/>
      <c r="B31" s="9"/>
      <c r="C31" s="9"/>
      <c r="D31" s="9"/>
      <c r="E31" s="9"/>
      <c r="F31" s="41"/>
      <c r="G31" s="41"/>
      <c r="H31" s="41"/>
      <c r="I31" s="9"/>
      <c r="J31" s="9"/>
      <c r="K31" s="9"/>
      <c r="L31" s="9"/>
      <c r="M31" s="9"/>
      <c r="N31" s="9"/>
      <c r="O31" s="9"/>
      <c r="P31" s="9"/>
      <c r="Q31" s="9"/>
    </row>
    <row r="32" spans="1:33" hidden="1">
      <c r="A32" s="9"/>
      <c r="B32" s="9"/>
      <c r="C32" s="9"/>
      <c r="D32" s="9"/>
      <c r="E32" s="9"/>
      <c r="F32" s="41"/>
      <c r="G32" s="41"/>
      <c r="H32" s="41"/>
      <c r="I32" s="9"/>
      <c r="J32" s="9"/>
      <c r="K32" s="9"/>
      <c r="L32" s="9"/>
      <c r="M32" s="9"/>
      <c r="N32" s="9"/>
      <c r="O32" s="9"/>
      <c r="P32" s="9"/>
      <c r="Q32" s="9"/>
    </row>
    <row r="33" spans="1:17" hidden="1">
      <c r="A33" s="9"/>
      <c r="B33" s="9"/>
      <c r="C33" s="9"/>
      <c r="D33" s="9"/>
      <c r="E33" s="9"/>
      <c r="F33" s="41"/>
      <c r="G33" s="41"/>
      <c r="H33" s="41"/>
      <c r="I33" s="9"/>
      <c r="J33" s="9"/>
      <c r="K33" s="9"/>
      <c r="L33" s="9"/>
      <c r="M33" s="9"/>
      <c r="N33" s="9"/>
      <c r="O33" s="9"/>
      <c r="P33" s="9"/>
      <c r="Q33" s="9"/>
    </row>
    <row r="34" spans="1:17" hidden="1">
      <c r="A34" s="9"/>
      <c r="B34" s="9"/>
      <c r="C34" s="9"/>
      <c r="D34" s="9"/>
      <c r="E34" s="9"/>
      <c r="F34" s="41"/>
      <c r="G34" s="41"/>
      <c r="H34" s="41"/>
      <c r="I34" s="9"/>
      <c r="J34" s="9"/>
      <c r="K34" s="9"/>
      <c r="L34" s="9"/>
      <c r="M34" s="9"/>
      <c r="N34" s="9"/>
      <c r="O34" s="9"/>
      <c r="P34" s="9"/>
      <c r="Q34" s="9"/>
    </row>
    <row r="35" spans="1:17" hidden="1">
      <c r="A35" s="9"/>
      <c r="B35" s="9"/>
      <c r="C35" s="9"/>
      <c r="D35" s="9"/>
      <c r="E35" s="9"/>
      <c r="F35" s="41"/>
      <c r="G35" s="41"/>
      <c r="H35" s="41"/>
      <c r="I35" s="9"/>
      <c r="J35" s="9"/>
      <c r="K35" s="9"/>
      <c r="L35" s="9"/>
      <c r="M35" s="9"/>
      <c r="N35" s="9"/>
      <c r="O35" s="9"/>
      <c r="P35" s="9"/>
      <c r="Q35" s="9"/>
    </row>
    <row r="36" spans="1:17" hidden="1">
      <c r="A36" s="9"/>
      <c r="B36" s="9"/>
      <c r="C36" s="9"/>
      <c r="D36" s="9"/>
      <c r="E36" s="9"/>
      <c r="F36" s="41"/>
      <c r="G36" s="41"/>
      <c r="H36" s="41"/>
      <c r="I36" s="9"/>
      <c r="J36" s="9"/>
      <c r="K36" s="9"/>
      <c r="L36" s="9"/>
      <c r="M36" s="9"/>
      <c r="N36" s="9"/>
      <c r="O36" s="9"/>
      <c r="P36" s="9"/>
      <c r="Q36" s="9"/>
    </row>
    <row r="37" spans="1:17" hidden="1">
      <c r="A37" s="9"/>
      <c r="B37" s="9"/>
      <c r="C37" s="9"/>
      <c r="D37" s="9"/>
      <c r="E37" s="9"/>
      <c r="F37" s="41"/>
      <c r="G37" s="41"/>
      <c r="H37" s="41"/>
      <c r="I37" s="9"/>
      <c r="J37" s="9"/>
      <c r="K37" s="9"/>
      <c r="L37" s="9"/>
      <c r="M37" s="9"/>
      <c r="N37" s="9"/>
      <c r="O37" s="9"/>
      <c r="P37" s="9"/>
      <c r="Q37" s="9"/>
    </row>
    <row r="38" spans="1:17" hidden="1">
      <c r="A38" s="9"/>
      <c r="B38" s="9"/>
      <c r="C38" s="9"/>
      <c r="D38" s="9"/>
      <c r="E38" s="9"/>
      <c r="F38" s="41"/>
      <c r="G38" s="41"/>
      <c r="H38" s="41"/>
      <c r="I38" s="9"/>
      <c r="J38" s="9"/>
      <c r="K38" s="9"/>
      <c r="L38" s="9"/>
      <c r="M38" s="9"/>
      <c r="N38" s="9"/>
      <c r="O38" s="9"/>
      <c r="P38" s="9"/>
      <c r="Q38" s="9"/>
    </row>
    <row r="39" spans="1:17" hidden="1">
      <c r="A39" s="9"/>
      <c r="B39" s="9"/>
      <c r="C39" s="9"/>
      <c r="D39" s="9"/>
      <c r="E39" s="9"/>
      <c r="F39" s="41"/>
      <c r="G39" s="41"/>
      <c r="H39" s="41"/>
      <c r="I39" s="9"/>
      <c r="J39" s="9"/>
      <c r="K39" s="9"/>
      <c r="L39" s="9"/>
      <c r="M39" s="9"/>
      <c r="N39" s="9"/>
      <c r="O39" s="9"/>
      <c r="P39" s="9"/>
      <c r="Q39" s="9"/>
    </row>
    <row r="40" spans="1:17" hidden="1">
      <c r="A40" s="9"/>
      <c r="B40" s="9"/>
      <c r="C40" s="9"/>
      <c r="D40" s="9"/>
      <c r="E40" s="9"/>
      <c r="F40" s="41"/>
      <c r="G40" s="41"/>
      <c r="H40" s="41"/>
      <c r="I40" s="9"/>
      <c r="J40" s="9"/>
      <c r="K40" s="9"/>
      <c r="L40" s="9"/>
      <c r="M40" s="9"/>
      <c r="N40" s="9"/>
      <c r="O40" s="9"/>
      <c r="P40" s="9"/>
      <c r="Q40" s="9"/>
    </row>
    <row r="41" spans="1:17" hidden="1">
      <c r="A41" s="9"/>
      <c r="B41" s="9"/>
      <c r="C41" s="9"/>
      <c r="D41" s="9"/>
      <c r="E41" s="9"/>
      <c r="F41" s="41"/>
      <c r="G41" s="41"/>
      <c r="H41" s="41"/>
      <c r="I41" s="9"/>
      <c r="J41" s="9"/>
      <c r="K41" s="9"/>
      <c r="L41" s="9"/>
      <c r="M41" s="9"/>
      <c r="N41" s="9"/>
      <c r="O41" s="9"/>
      <c r="P41" s="9"/>
      <c r="Q41" s="9"/>
    </row>
    <row r="42" spans="1:17" hidden="1">
      <c r="A42" s="9"/>
      <c r="B42" s="9"/>
      <c r="C42" s="9"/>
      <c r="D42" s="9"/>
      <c r="E42" s="9"/>
      <c r="F42" s="41"/>
      <c r="G42" s="41"/>
      <c r="H42" s="41"/>
      <c r="I42" s="9"/>
      <c r="J42" s="9"/>
      <c r="K42" s="9"/>
      <c r="L42" s="9"/>
      <c r="M42" s="9"/>
      <c r="N42" s="9"/>
      <c r="O42" s="9"/>
      <c r="P42" s="9"/>
      <c r="Q42" s="9"/>
    </row>
    <row r="43" spans="1:17" hidden="1">
      <c r="A43" s="9"/>
      <c r="B43" s="9"/>
      <c r="C43" s="9"/>
      <c r="D43" s="9"/>
      <c r="E43" s="9"/>
      <c r="F43" s="41"/>
      <c r="G43" s="41"/>
      <c r="H43" s="41"/>
      <c r="I43" s="9"/>
      <c r="J43" s="9"/>
      <c r="K43" s="9"/>
      <c r="L43" s="9"/>
      <c r="M43" s="9"/>
      <c r="N43" s="9"/>
      <c r="O43" s="9"/>
      <c r="P43" s="9"/>
      <c r="Q43" s="9"/>
    </row>
    <row r="44" spans="1:17" hidden="1">
      <c r="A44" s="9"/>
      <c r="B44" s="9"/>
      <c r="C44" s="9"/>
      <c r="D44" s="9"/>
      <c r="E44" s="9"/>
      <c r="F44" s="41"/>
      <c r="G44" s="41"/>
      <c r="H44" s="41"/>
      <c r="I44" s="9"/>
      <c r="J44" s="9"/>
      <c r="K44" s="9"/>
      <c r="L44" s="9"/>
      <c r="M44" s="9"/>
      <c r="N44" s="9"/>
      <c r="O44" s="9"/>
      <c r="P44" s="9"/>
      <c r="Q44" s="9"/>
    </row>
    <row r="45" spans="1:17" hidden="1">
      <c r="A45" s="9"/>
      <c r="B45" s="9"/>
      <c r="C45" s="9"/>
      <c r="D45" s="9"/>
      <c r="E45" s="9"/>
      <c r="F45" s="41"/>
      <c r="G45" s="41"/>
      <c r="H45" s="41"/>
      <c r="I45" s="9"/>
      <c r="J45" s="9"/>
      <c r="K45" s="9"/>
      <c r="L45" s="9"/>
      <c r="M45" s="9"/>
      <c r="N45" s="9"/>
      <c r="O45" s="9"/>
      <c r="P45" s="9"/>
      <c r="Q45" s="9"/>
    </row>
    <row r="46" spans="1:17" hidden="1">
      <c r="A46" s="9"/>
      <c r="B46" s="9"/>
      <c r="C46" s="9"/>
      <c r="D46" s="9"/>
      <c r="E46" s="9"/>
      <c r="F46" s="41"/>
      <c r="G46" s="41"/>
      <c r="H46" s="41"/>
      <c r="I46" s="9"/>
      <c r="J46" s="9"/>
      <c r="K46" s="9"/>
      <c r="L46" s="9"/>
      <c r="M46" s="9"/>
      <c r="N46" s="9"/>
      <c r="O46" s="9"/>
      <c r="P46" s="9"/>
      <c r="Q46" s="9"/>
    </row>
    <row r="47" spans="1:17" hidden="1">
      <c r="A47" s="9"/>
      <c r="B47" s="9"/>
      <c r="C47" s="9"/>
      <c r="D47" s="9"/>
      <c r="E47" s="9"/>
      <c r="F47" s="41"/>
      <c r="G47" s="41"/>
      <c r="H47" s="41"/>
      <c r="I47" s="9"/>
      <c r="J47" s="9"/>
      <c r="K47" s="9"/>
      <c r="L47" s="9"/>
      <c r="M47" s="9"/>
      <c r="N47" s="9"/>
      <c r="O47" s="9"/>
      <c r="P47" s="9"/>
      <c r="Q47" s="9"/>
    </row>
    <row r="48" spans="1:17"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A58"/>
  <sheetViews>
    <sheetView showGridLines="0" topLeftCell="B1" zoomScale="90" zoomScaleNormal="90" zoomScalePageLayoutView="40" workbookViewId="0">
      <selection activeCell="B1" sqref="B1"/>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5.85546875" style="94" bestFit="1" customWidth="1"/>
    <col min="18" max="18" width="6.28515625" bestFit="1" customWidth="1"/>
    <col min="19" max="23" width="5.85546875" bestFit="1" customWidth="1"/>
    <col min="24" max="24" width="5.85546875" customWidth="1"/>
    <col min="25" max="25" width="5.85546875" bestFit="1" customWidth="1"/>
    <col min="26" max="26" width="9" bestFit="1" customWidth="1"/>
    <col min="27" max="27" width="3.28515625" style="9" customWidth="1"/>
    <col min="28" max="42" width="0" style="9" hidden="1" customWidth="1"/>
    <col min="43" max="53" width="0" hidden="1" customWidth="1"/>
    <col min="54" max="16384" width="9.140625" hidden="1"/>
  </cols>
  <sheetData>
    <row r="1" spans="1:42" ht="15">
      <c r="A1" s="9"/>
      <c r="B1" s="9"/>
      <c r="C1" s="9"/>
      <c r="D1" s="9"/>
      <c r="E1" s="9"/>
      <c r="F1" s="91"/>
      <c r="G1" s="91"/>
      <c r="H1" s="91"/>
      <c r="I1" s="91"/>
      <c r="J1" s="91"/>
      <c r="K1" s="91"/>
      <c r="L1" s="91"/>
      <c r="M1" s="91"/>
      <c r="N1" s="91"/>
      <c r="O1" s="91"/>
      <c r="P1" s="91"/>
      <c r="Q1" s="91"/>
      <c r="R1" s="9"/>
      <c r="S1" s="9"/>
      <c r="T1" s="9"/>
      <c r="U1" s="9"/>
      <c r="W1" s="9"/>
      <c r="X1" s="9"/>
      <c r="Y1" s="9"/>
      <c r="Z1" s="9"/>
    </row>
    <row r="2" spans="1:42" ht="19.5"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row>
    <row r="3" spans="1:42" ht="15">
      <c r="A3" s="9"/>
      <c r="B3" s="10"/>
      <c r="C3" s="24"/>
      <c r="D3" s="24"/>
      <c r="E3" s="24"/>
      <c r="F3" s="93"/>
      <c r="G3" s="93"/>
      <c r="H3" s="93"/>
      <c r="I3" s="93"/>
      <c r="J3" s="93"/>
      <c r="K3" s="93"/>
      <c r="L3" s="93"/>
      <c r="M3" s="93"/>
      <c r="N3" s="93"/>
      <c r="O3" s="93"/>
      <c r="P3" s="93"/>
      <c r="Q3" s="93"/>
      <c r="R3" s="24"/>
      <c r="S3" s="24"/>
      <c r="Z3" s="25">
        <f>+' '!I17</f>
        <v>45245</v>
      </c>
    </row>
    <row r="4" spans="1:42" ht="15.75">
      <c r="A4" s="9"/>
      <c r="B4" s="11" t="s">
        <v>7</v>
      </c>
      <c r="C4" s="26"/>
      <c r="D4" s="24"/>
      <c r="E4" s="58" t="s">
        <v>127</v>
      </c>
      <c r="F4" s="93"/>
      <c r="G4" s="93"/>
      <c r="H4" s="93"/>
      <c r="I4" s="93"/>
      <c r="J4" s="93"/>
      <c r="K4" s="93"/>
      <c r="L4" s="93"/>
      <c r="M4" s="93"/>
      <c r="N4" s="93"/>
      <c r="O4" s="93"/>
      <c r="P4" s="93"/>
      <c r="Q4" s="93"/>
      <c r="R4" s="24"/>
      <c r="S4" s="24"/>
      <c r="T4" s="24"/>
      <c r="U4" s="24"/>
      <c r="V4" s="24"/>
      <c r="W4" s="24"/>
      <c r="X4" s="24"/>
      <c r="Y4" s="24"/>
      <c r="Z4" s="24"/>
    </row>
    <row r="5" spans="1:42" ht="15">
      <c r="A5" s="9"/>
      <c r="B5" s="10"/>
      <c r="C5" s="24"/>
      <c r="D5" s="24"/>
      <c r="E5" s="24"/>
      <c r="F5" s="93"/>
      <c r="G5" s="93"/>
      <c r="H5" s="93"/>
      <c r="I5" s="93"/>
      <c r="J5" s="93"/>
      <c r="K5" s="93"/>
      <c r="L5" s="93"/>
      <c r="M5" s="93"/>
      <c r="N5" s="93"/>
      <c r="O5" s="93"/>
      <c r="P5" s="93"/>
      <c r="Q5" s="93"/>
      <c r="R5" s="24"/>
      <c r="S5" s="24"/>
      <c r="T5" s="24"/>
      <c r="U5" s="24"/>
      <c r="V5" s="24"/>
      <c r="W5" s="24"/>
      <c r="X5" s="24"/>
      <c r="Y5" s="24"/>
      <c r="Z5" s="24"/>
    </row>
    <row r="6" spans="1:42" ht="15">
      <c r="A6" s="9"/>
      <c r="B6" s="86" t="s">
        <v>104</v>
      </c>
      <c r="D6" s="24"/>
      <c r="E6" s="24"/>
      <c r="F6" s="93"/>
      <c r="G6" s="93"/>
      <c r="H6" s="93"/>
      <c r="I6" s="93"/>
      <c r="J6" s="93"/>
      <c r="K6" s="93"/>
      <c r="L6" s="93"/>
      <c r="M6" s="93"/>
      <c r="N6" s="93"/>
      <c r="O6" s="93"/>
      <c r="P6" s="93"/>
      <c r="Q6" s="93"/>
      <c r="R6" s="24"/>
      <c r="S6" s="24"/>
      <c r="T6" s="24"/>
      <c r="U6" s="24"/>
      <c r="V6" s="24"/>
      <c r="W6" s="24"/>
      <c r="X6" s="24"/>
      <c r="Y6" s="24"/>
      <c r="Z6" s="24"/>
    </row>
    <row r="7" spans="1:42" ht="15">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row>
    <row r="8" spans="1:42" s="20" customFormat="1" ht="15">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39" t="s">
        <v>79</v>
      </c>
      <c r="AA8" s="9"/>
      <c r="AB8" s="19"/>
      <c r="AC8" s="19"/>
      <c r="AD8" s="19"/>
      <c r="AE8" s="19"/>
      <c r="AF8" s="19"/>
      <c r="AG8" s="19"/>
      <c r="AH8" s="19"/>
      <c r="AI8" s="19"/>
      <c r="AJ8" s="19"/>
      <c r="AK8" s="19"/>
      <c r="AL8" s="19"/>
      <c r="AM8" s="19"/>
      <c r="AN8" s="19"/>
      <c r="AO8" s="19"/>
      <c r="AP8" s="19"/>
    </row>
    <row r="9" spans="1:42"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4">
        <v>1.0489999999999999</v>
      </c>
    </row>
    <row r="10" spans="1:42" ht="20.25" customHeight="1">
      <c r="A10" s="9"/>
      <c r="B10" s="18"/>
      <c r="C10" s="102"/>
      <c r="D10" s="103"/>
      <c r="E10" s="103"/>
      <c r="F10" s="99"/>
      <c r="G10" s="99"/>
      <c r="H10" s="99"/>
      <c r="I10" s="99"/>
      <c r="J10" s="99"/>
      <c r="K10" s="99"/>
      <c r="L10" s="99"/>
      <c r="M10" s="99"/>
      <c r="N10" s="99"/>
      <c r="O10" s="99"/>
      <c r="P10" s="99"/>
      <c r="Q10" s="104"/>
      <c r="R10" s="9"/>
      <c r="S10" s="9"/>
    </row>
    <row r="11" spans="1:42" ht="20.25" customHeight="1">
      <c r="A11" s="9"/>
      <c r="B11" s="9"/>
      <c r="C11" s="9"/>
      <c r="D11" s="9"/>
      <c r="E11" s="9"/>
      <c r="F11"/>
      <c r="G11"/>
      <c r="H11"/>
      <c r="I11"/>
      <c r="J11"/>
      <c r="K11"/>
      <c r="L11"/>
      <c r="M11"/>
      <c r="N11"/>
      <c r="O11" s="91"/>
      <c r="P11" s="91"/>
      <c r="Q11" s="91"/>
      <c r="R11" s="9"/>
      <c r="S11" s="9"/>
    </row>
    <row r="12" spans="1:42" ht="20.25" customHeight="1">
      <c r="A12" s="9"/>
      <c r="B12" s="9"/>
      <c r="C12" s="100" t="s">
        <v>97</v>
      </c>
      <c r="D12" s="9"/>
      <c r="E12" s="9"/>
      <c r="F12"/>
      <c r="G12"/>
      <c r="H12"/>
      <c r="I12"/>
      <c r="J12"/>
      <c r="K12"/>
      <c r="L12"/>
      <c r="M12"/>
      <c r="N12"/>
      <c r="O12" s="91"/>
      <c r="P12" s="91"/>
      <c r="Q12" s="91"/>
      <c r="R12" s="9"/>
      <c r="S12" s="9"/>
    </row>
    <row r="13" spans="1:42" ht="20.25" customHeight="1">
      <c r="A13" s="9"/>
      <c r="B13" s="9"/>
      <c r="C13" s="100" t="s">
        <v>98</v>
      </c>
      <c r="D13" s="9"/>
      <c r="E13" s="9"/>
      <c r="F13"/>
      <c r="G13"/>
      <c r="H13"/>
      <c r="I13"/>
      <c r="J13"/>
      <c r="K13"/>
      <c r="L13"/>
      <c r="M13"/>
      <c r="N13"/>
      <c r="O13" s="91"/>
      <c r="P13" s="91"/>
      <c r="Q13" s="91"/>
      <c r="R13" s="9"/>
      <c r="S13" s="9"/>
    </row>
    <row r="14" spans="1:42" ht="26.65" hidden="1" customHeight="1"/>
    <row r="15" spans="1:42" ht="26.45" hidden="1" customHeight="1"/>
    <row r="16" spans="1:42" ht="26.4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26.65" hidden="1" customHeight="1"/>
    <row r="39" ht="11.45" hidden="1" customHeight="1"/>
    <row r="40" ht="9" hidden="1" customHeight="1"/>
    <row r="41" ht="17.4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9.5"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zoomScaleNormal="100" workbookViewId="0">
      <selection activeCell="P31" sqref="P31"/>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43" t="str">
        <f>D4</f>
        <v>October</v>
      </c>
      <c r="G9" s="144"/>
      <c r="H9" s="144"/>
      <c r="I9" s="144"/>
      <c r="J9" s="144"/>
      <c r="K9" s="144"/>
      <c r="L9" s="144"/>
      <c r="M9" s="144"/>
      <c r="N9" s="145"/>
      <c r="O9" s="146" t="str">
        <f>"January to "&amp; D4</f>
        <v>January to October</v>
      </c>
      <c r="P9" s="144"/>
      <c r="Q9" s="144"/>
      <c r="R9" s="144"/>
      <c r="S9" s="144"/>
      <c r="T9" s="144"/>
      <c r="U9" s="144"/>
      <c r="V9" s="144"/>
      <c r="W9" s="145"/>
      <c r="X9" s="146" t="s">
        <v>57</v>
      </c>
      <c r="Y9" s="144"/>
      <c r="Z9" s="144"/>
      <c r="AA9" s="147"/>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1157</v>
      </c>
      <c r="Q13" s="68">
        <f>'Sep-23'!Q13+'Oct-23'!H13</f>
        <v>228</v>
      </c>
      <c r="R13" s="68">
        <f>'Sep-23'!R13+'Oct-23'!I13</f>
        <v>551</v>
      </c>
      <c r="S13" s="68">
        <f>'Sep-23'!S13+'Oct-23'!J13</f>
        <v>1212</v>
      </c>
      <c r="T13" s="64">
        <f>IFERROR(O13/P13-1,"n/a")</f>
        <v>6.8280034572169468E-2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2.75">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2647182</v>
      </c>
      <c r="Q14" s="68">
        <f>'Sep-23'!Q14+'Oct-23'!H14</f>
        <v>324020</v>
      </c>
      <c r="R14" s="68">
        <f>'Sep-23'!R14+'Oct-23'!I14</f>
        <v>1092884</v>
      </c>
      <c r="S14" s="68">
        <f>'Sep-23'!S14+'Oct-23'!J14</f>
        <v>3643281</v>
      </c>
      <c r="T14" s="64">
        <f>IFERROR(O14/P14-1,"n/a")</f>
        <v>0.53699518960162163</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2.75">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521</v>
      </c>
      <c r="Q16" s="68">
        <f>'Sep-23'!Q16+'Oct-23'!H16</f>
        <v>169</v>
      </c>
      <c r="R16" s="68">
        <f>'Sep-23'!R16+'Oct-23'!I16</f>
        <v>38</v>
      </c>
      <c r="S16" s="68">
        <f>'Sep-23'!S16+'Oct-23'!J16</f>
        <v>517</v>
      </c>
      <c r="T16" s="64">
        <f>IFERROR(O16/P16-1,"n/a")</f>
        <v>-1.7274472168905985E-2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2.75">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852989</v>
      </c>
      <c r="Q17" s="68">
        <f>'Sep-23'!Q17+'Oct-23'!H17</f>
        <v>259331</v>
      </c>
      <c r="R17" s="68">
        <f>'Sep-23'!R17+'Oct-23'!I17</f>
        <v>63680</v>
      </c>
      <c r="S17" s="68">
        <f>'Sep-23'!S17+'Oct-23'!J17</f>
        <v>1304953</v>
      </c>
      <c r="T17" s="64">
        <f>IFERROR(O17/P17-1,"n/a")</f>
        <v>0.79463275610822648</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2.75">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2.75">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2.75">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693</v>
      </c>
      <c r="Q22" s="68">
        <f>'Sep-23'!Q22+'Oct-23'!H22</f>
        <v>191</v>
      </c>
      <c r="R22" s="68">
        <f>'Sep-23'!R22+'Oct-23'!I22</f>
        <v>205</v>
      </c>
      <c r="S22" s="68">
        <f>'Sep-23'!S22+'Oct-23'!J22</f>
        <v>946</v>
      </c>
      <c r="T22" s="64">
        <f>IFERROR(O22/P22-1,"n/a")</f>
        <v>0.67532467532467533</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2.75">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1667352</v>
      </c>
      <c r="Q23" s="68">
        <f>'Sep-23'!Q23+'Oct-23'!H23</f>
        <v>342388</v>
      </c>
      <c r="R23" s="68">
        <f>'Sep-23'!R23+'Oct-23'!I23</f>
        <v>545974</v>
      </c>
      <c r="S23" s="68">
        <f>'Sep-23'!S23+'Oct-23'!J23</f>
        <v>2898167</v>
      </c>
      <c r="T23" s="64">
        <f>IFERROR(O23/P23-1,"n/a")</f>
        <v>1.1290453365576076</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2.75">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2.75">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3.5"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2990</v>
      </c>
      <c r="Q27" s="75">
        <f t="shared" si="3"/>
        <v>619</v>
      </c>
      <c r="R27" s="75">
        <f t="shared" si="3"/>
        <v>803</v>
      </c>
      <c r="S27" s="75">
        <f t="shared" si="3"/>
        <v>2956</v>
      </c>
      <c r="T27" s="66">
        <f>IFERROR(O27/P27-1,"n/a")</f>
        <v>0.20100334448160528</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6020302</v>
      </c>
      <c r="Q28" s="76">
        <f t="shared" si="3"/>
        <v>936731</v>
      </c>
      <c r="R28" s="76">
        <f t="shared" si="3"/>
        <v>1712585</v>
      </c>
      <c r="S28" s="76">
        <f t="shared" si="3"/>
        <v>8421657</v>
      </c>
      <c r="T28" s="67">
        <f>IFERROR(O28/P28-1,"n/a")</f>
        <v>0.72968797910802485</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44" t="str">
        <f>F9</f>
        <v>October</v>
      </c>
      <c r="G33" s="144"/>
      <c r="H33" s="144"/>
      <c r="I33" s="144"/>
      <c r="J33" s="144"/>
      <c r="K33" s="144"/>
      <c r="L33" s="144"/>
      <c r="M33" s="144"/>
      <c r="N33" s="145"/>
      <c r="O33" s="148" t="str">
        <f>"April to "&amp;D4&amp;" (YTD)"</f>
        <v>April to October (YTD)</v>
      </c>
      <c r="P33" s="149"/>
      <c r="Q33" s="149"/>
      <c r="R33" s="149"/>
      <c r="S33" s="149"/>
      <c r="T33" s="149"/>
      <c r="U33" s="149"/>
      <c r="V33" s="149"/>
      <c r="W33" s="150"/>
      <c r="X33" s="146" t="s">
        <v>58</v>
      </c>
      <c r="Y33" s="144"/>
      <c r="Z33" s="144"/>
      <c r="AA33" s="147"/>
    </row>
    <row r="34" spans="1:29" s="124" customFormat="1" ht="11.25">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627</v>
      </c>
      <c r="Q37" s="74">
        <f>'Sep-23'!Q37+'Oct-23'!H37</f>
        <v>228</v>
      </c>
      <c r="R37" s="74">
        <f>'Sep-23'!R37+'Oct-23'!I37</f>
        <v>42</v>
      </c>
      <c r="S37" s="74">
        <f>'Sep-23'!S37+'Oct-23'!J37</f>
        <v>696</v>
      </c>
      <c r="T37" s="120">
        <f>IFERROR(O37/P37-1,"n/a")</f>
        <v>0.12599681020733655</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1.25">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1887524</v>
      </c>
      <c r="Q38" s="74">
        <f>'Sep-23'!Q38+'Oct-23'!H38</f>
        <v>324020</v>
      </c>
      <c r="R38" s="74">
        <f>'Sep-23'!R38+'Oct-23'!I38</f>
        <v>0</v>
      </c>
      <c r="S38" s="74">
        <f>'Sep-23'!S38+'Oct-23'!J38</f>
        <v>2192177</v>
      </c>
      <c r="T38" s="120">
        <f>IFERROR(O38/P38-1,"n/a")</f>
        <v>0.34065686052203836</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485</v>
      </c>
      <c r="Q40" s="74">
        <f>'Sep-23'!Q40+'Oct-23'!H40</f>
        <v>157</v>
      </c>
      <c r="R40" s="74">
        <f>'Sep-23'!R40+'Oct-23'!I40</f>
        <v>28</v>
      </c>
      <c r="S40" s="74">
        <f>'Sep-23'!S40+'Oct-23'!J40</f>
        <v>494</v>
      </c>
      <c r="T40" s="120">
        <f>IFERROR(O40/P40-1,"n/a")</f>
        <v>0</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1.25">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816481</v>
      </c>
      <c r="Q41" s="74">
        <f>'Sep-23'!Q41+'Oct-23'!H41</f>
        <v>249228</v>
      </c>
      <c r="R41" s="74">
        <f>'Sep-23'!R41+'Oct-23'!I41</f>
        <v>22567</v>
      </c>
      <c r="S41" s="74">
        <f>'Sep-23'!S41+'Oct-23'!J41</f>
        <v>1224579</v>
      </c>
      <c r="T41" s="120">
        <f>IFERROR(O41/P41-1,"n/a")</f>
        <v>0.77315454983030829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1.25">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640</v>
      </c>
      <c r="Q46" s="74">
        <f>'Sep-23'!Q46+'Oct-23'!H46</f>
        <v>191</v>
      </c>
      <c r="R46" s="74">
        <f>'Sep-23'!R46+'Oct-23'!I46</f>
        <v>0</v>
      </c>
      <c r="S46" s="74">
        <f>'Sep-23'!S46+'Oct-23'!J46</f>
        <v>623</v>
      </c>
      <c r="T46" s="120">
        <f>IFERROR(O46/P46-1,"n/a")</f>
        <v>0.36562500000000009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1.25">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1598898</v>
      </c>
      <c r="Q47" s="74">
        <f>'Sep-23'!Q47+'Oct-23'!H47</f>
        <v>342388</v>
      </c>
      <c r="R47" s="74">
        <f>'Sep-23'!R47+'Oct-23'!I47</f>
        <v>0</v>
      </c>
      <c r="S47" s="74">
        <f>'Sep-23'!S47+'Oct-23'!J47</f>
        <v>1978352</v>
      </c>
      <c r="T47" s="120">
        <f>IFERROR(O47/P47-1,"n/a")</f>
        <v>0.69716517251256804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1.25">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2"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2359</v>
      </c>
      <c r="Q51" s="75">
        <f t="shared" si="11"/>
        <v>607</v>
      </c>
      <c r="R51" s="75">
        <f t="shared" si="11"/>
        <v>76</v>
      </c>
      <c r="S51" s="75">
        <f t="shared" si="11"/>
        <v>2088</v>
      </c>
      <c r="T51" s="66">
        <f>IFERROR(O51/P51-1,"n/a")</f>
        <v>0.15472657905892317</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5152597</v>
      </c>
      <c r="Q52" s="76">
        <f t="shared" si="11"/>
        <v>926628</v>
      </c>
      <c r="R52" s="76">
        <f t="shared" si="11"/>
        <v>30861</v>
      </c>
      <c r="S52" s="76">
        <f t="shared" si="11"/>
        <v>5963880</v>
      </c>
      <c r="T52" s="67">
        <f>IFERROR(O52/P52-1,"n/a")</f>
        <v>0.53997780148534802</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P37" sqref="P37"/>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43" t="str">
        <f>D4</f>
        <v>September</v>
      </c>
      <c r="G9" s="144"/>
      <c r="H9" s="144"/>
      <c r="I9" s="144"/>
      <c r="J9" s="144"/>
      <c r="K9" s="144"/>
      <c r="L9" s="144"/>
      <c r="M9" s="144"/>
      <c r="N9" s="145"/>
      <c r="O9" s="146" t="str">
        <f>"January to "&amp; D4</f>
        <v>January to September</v>
      </c>
      <c r="P9" s="144"/>
      <c r="Q9" s="144"/>
      <c r="R9" s="144"/>
      <c r="S9" s="144"/>
      <c r="T9" s="144"/>
      <c r="U9" s="144"/>
      <c r="V9" s="144"/>
      <c r="W9" s="145"/>
      <c r="X9" s="146" t="s">
        <v>57</v>
      </c>
      <c r="Y9" s="144"/>
      <c r="Z9" s="144"/>
      <c r="AA9" s="147"/>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1079</v>
      </c>
      <c r="Q13" s="68">
        <f>'Aug-23'!Q13+'Sep-23'!H13</f>
        <v>139</v>
      </c>
      <c r="R13" s="68">
        <f>'Aug-23'!R13+'Sep-23'!I13</f>
        <v>551</v>
      </c>
      <c r="S13" s="68">
        <f>'Aug-23'!S13+'Sep-23'!J13</f>
        <v>1102</v>
      </c>
      <c r="T13" s="64">
        <f>IFERROR(O13/P13-1,"n/a")</f>
        <v>7.0435588507877567E-2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2.75">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2378604</v>
      </c>
      <c r="Q14" s="68">
        <f>'Aug-23'!Q14+'Sep-23'!H14</f>
        <v>180900</v>
      </c>
      <c r="R14" s="68">
        <f>'Aug-23'!R14+'Sep-23'!I14</f>
        <v>1092884</v>
      </c>
      <c r="S14" s="68">
        <f>'Aug-23'!S14+'Sep-23'!J14</f>
        <v>3343418</v>
      </c>
      <c r="T14" s="64">
        <f>IFERROR(O14/P14-1,"n/a")</f>
        <v>0.59191862117443672</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2.75">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432</v>
      </c>
      <c r="Q16" s="68">
        <f>'Aug-23'!Q16+'Sep-23'!H16</f>
        <v>136</v>
      </c>
      <c r="R16" s="68">
        <f>'Aug-23'!R16+'Sep-23'!I16</f>
        <v>21</v>
      </c>
      <c r="S16" s="68">
        <f>'Aug-23'!S16+'Sep-23'!J16</f>
        <v>403</v>
      </c>
      <c r="T16" s="64">
        <f>IFERROR(O16/P16-1,"n/a")</f>
        <v>-1.620370370370372E-2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2.75">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728384</v>
      </c>
      <c r="Q17" s="68">
        <f>'Aug-23'!Q17+'Sep-23'!H17</f>
        <v>215286</v>
      </c>
      <c r="R17" s="68">
        <f>'Aug-23'!R17+'Sep-23'!I17</f>
        <v>49726</v>
      </c>
      <c r="S17" s="68">
        <f>'Aug-23'!S17+'Sep-23'!J17</f>
        <v>1081890</v>
      </c>
      <c r="T17" s="64">
        <f>IFERROR(O17/P17-1,"n/a")</f>
        <v>0.82818266189262801</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2.75">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2.75">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2.75">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544</v>
      </c>
      <c r="Q22" s="68">
        <f>'Aug-23'!Q22+'Sep-23'!H22</f>
        <v>84</v>
      </c>
      <c r="R22" s="68">
        <f>'Aug-23'!R22+'Sep-23'!I22</f>
        <v>205</v>
      </c>
      <c r="S22" s="68">
        <f>'Aug-23'!S22+'Sep-23'!J22</f>
        <v>819</v>
      </c>
      <c r="T22" s="64">
        <f>IFERROR(O22/P22-1,"n/a")</f>
        <v>0.79411764705882359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2.75">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1328891</v>
      </c>
      <c r="Q23" s="68">
        <f>'Aug-23'!Q23+'Sep-23'!H23</f>
        <v>167883</v>
      </c>
      <c r="R23" s="68">
        <f>'Aug-23'!R23+'Sep-23'!I23</f>
        <v>545974</v>
      </c>
      <c r="S23" s="68">
        <f>'Aug-23'!S23+'Sep-23'!J23</f>
        <v>2565359</v>
      </c>
      <c r="T23" s="64">
        <f>IFERROR(O23/P23-1,"n/a")</f>
        <v>1.2847261363046329</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2.75">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2.75">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3.5"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2576</v>
      </c>
      <c r="Q27" s="75">
        <f t="shared" si="3"/>
        <v>375</v>
      </c>
      <c r="R27" s="75">
        <f t="shared" si="3"/>
        <v>785</v>
      </c>
      <c r="S27" s="75">
        <f t="shared" si="3"/>
        <v>2568</v>
      </c>
      <c r="T27" s="66">
        <f>IFERROR(O27/P27-1,"n/a")</f>
        <v>0.21079192546583858</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5153216</v>
      </c>
      <c r="Q28" s="76">
        <f t="shared" si="3"/>
        <v>568611</v>
      </c>
      <c r="R28" s="76">
        <f t="shared" si="3"/>
        <v>1698631</v>
      </c>
      <c r="S28" s="76">
        <f t="shared" si="3"/>
        <v>7494720</v>
      </c>
      <c r="T28" s="67">
        <f>IFERROR(O28/P28-1,"n/a")</f>
        <v>0.78569149827990903</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44" t="str">
        <f>F9</f>
        <v>September</v>
      </c>
      <c r="G33" s="144"/>
      <c r="H33" s="144"/>
      <c r="I33" s="144"/>
      <c r="J33" s="144"/>
      <c r="K33" s="144"/>
      <c r="L33" s="144"/>
      <c r="M33" s="144"/>
      <c r="N33" s="145"/>
      <c r="O33" s="148" t="str">
        <f>"April to "&amp;D4&amp;" (YTD)"</f>
        <v>April to September (YTD)</v>
      </c>
      <c r="P33" s="149"/>
      <c r="Q33" s="149"/>
      <c r="R33" s="149"/>
      <c r="S33" s="149"/>
      <c r="T33" s="149"/>
      <c r="U33" s="149"/>
      <c r="V33" s="149"/>
      <c r="W33" s="150"/>
      <c r="X33" s="146" t="s">
        <v>58</v>
      </c>
      <c r="Y33" s="144"/>
      <c r="Z33" s="144"/>
      <c r="AA33" s="147"/>
    </row>
    <row r="34" spans="1:29" s="124" customFormat="1" ht="11.25">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549</v>
      </c>
      <c r="Q37" s="74">
        <f>'Aug-23'!Q37+'Sep-23'!H37</f>
        <v>139</v>
      </c>
      <c r="R37" s="74">
        <f>'Aug-23'!R37+'Sep-23'!I37</f>
        <v>42</v>
      </c>
      <c r="S37" s="74">
        <f>'Aug-23'!S37+'Sep-23'!J37</f>
        <v>586</v>
      </c>
      <c r="T37" s="120">
        <f>IFERROR(O37/P37-1,"n/a")</f>
        <v>0.13843351548269589</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1.25">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1618946</v>
      </c>
      <c r="Q38" s="74">
        <f>'Aug-23'!Q38+'Sep-23'!H38</f>
        <v>180900</v>
      </c>
      <c r="R38" s="74">
        <f>'Aug-23'!R38+'Sep-23'!I38</f>
        <v>0</v>
      </c>
      <c r="S38" s="74">
        <f>'Aug-23'!S38+'Sep-23'!J38</f>
        <v>1892314</v>
      </c>
      <c r="T38" s="120">
        <f>IFERROR(O38/P38-1,"n/a")</f>
        <v>0.38878010755145631</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396</v>
      </c>
      <c r="Q40" s="74">
        <f>'Aug-23'!Q40+'Sep-23'!H40</f>
        <v>124</v>
      </c>
      <c r="R40" s="74">
        <f>'Aug-23'!R40+'Sep-23'!I40</f>
        <v>11</v>
      </c>
      <c r="S40" s="74">
        <f>'Aug-23'!S40+'Sep-23'!J40</f>
        <v>380</v>
      </c>
      <c r="T40" s="120">
        <f>IFERROR(O40/P40-1,"n/a")</f>
        <v>5.050505050504972E-3</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1.25">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691876</v>
      </c>
      <c r="Q41" s="74">
        <f>'Aug-23'!Q41+'Sep-23'!H41</f>
        <v>205183</v>
      </c>
      <c r="R41" s="74">
        <f>'Aug-23'!R41+'Sep-23'!I41</f>
        <v>8613</v>
      </c>
      <c r="S41" s="74">
        <f>'Aug-23'!S41+'Sep-23'!J41</f>
        <v>1001516</v>
      </c>
      <c r="T41" s="120">
        <f>IFERROR(O41/P41-1,"n/a")</f>
        <v>0.80460660580797705</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1.25">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491</v>
      </c>
      <c r="Q46" s="74">
        <f>'Aug-23'!Q46+'Sep-23'!H46</f>
        <v>84</v>
      </c>
      <c r="R46" s="74">
        <f>'Aug-23'!R46+'Sep-23'!I46</f>
        <v>0</v>
      </c>
      <c r="S46" s="74">
        <f>'Aug-23'!S46+'Sep-23'!J46</f>
        <v>496</v>
      </c>
      <c r="T46" s="120">
        <f>IFERROR(O46/P46-1,"n/a")</f>
        <v>0.40325865580448061</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1.25">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1260437</v>
      </c>
      <c r="Q47" s="74">
        <f>'Aug-23'!Q47+'Sep-23'!H47</f>
        <v>167883</v>
      </c>
      <c r="R47" s="74">
        <f>'Aug-23'!R47+'Sep-23'!I47</f>
        <v>0</v>
      </c>
      <c r="S47" s="74">
        <f>'Aug-23'!S47+'Sep-23'!J47</f>
        <v>1645544</v>
      </c>
      <c r="T47" s="120">
        <f>IFERROR(O47/P47-1,"n/a")</f>
        <v>0.74532959600519511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1.25">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2"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1945</v>
      </c>
      <c r="Q51" s="75">
        <f t="shared" si="11"/>
        <v>363</v>
      </c>
      <c r="R51" s="75">
        <f t="shared" si="11"/>
        <v>58</v>
      </c>
      <c r="S51" s="75">
        <f t="shared" si="11"/>
        <v>1700</v>
      </c>
      <c r="T51" s="66">
        <f>IFERROR(O51/P51-1,"n/a")</f>
        <v>0.15784061696658092</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4285511</v>
      </c>
      <c r="Q52" s="76">
        <f t="shared" si="11"/>
        <v>558508</v>
      </c>
      <c r="R52" s="76">
        <f t="shared" si="11"/>
        <v>16907</v>
      </c>
      <c r="S52" s="76">
        <f t="shared" si="11"/>
        <v>5036943</v>
      </c>
      <c r="T52" s="67">
        <f>IFERROR(O52/P52-1,"n/a")</f>
        <v>0.56893658655875567</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13" sqref="AA13:AA26"/>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5.75">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43" t="str">
        <f>D4</f>
        <v>August</v>
      </c>
      <c r="G9" s="144"/>
      <c r="H9" s="144"/>
      <c r="I9" s="144"/>
      <c r="J9" s="144"/>
      <c r="K9" s="144"/>
      <c r="L9" s="144"/>
      <c r="M9" s="144"/>
      <c r="N9" s="145"/>
      <c r="O9" s="146" t="str">
        <f>"January to "&amp; D4</f>
        <v>January to August</v>
      </c>
      <c r="P9" s="144"/>
      <c r="Q9" s="144"/>
      <c r="R9" s="144"/>
      <c r="S9" s="144"/>
      <c r="T9" s="144"/>
      <c r="U9" s="144"/>
      <c r="V9" s="144"/>
      <c r="W9" s="145"/>
      <c r="X9" s="146" t="s">
        <v>57</v>
      </c>
      <c r="Y9" s="144"/>
      <c r="Z9" s="144"/>
      <c r="AA9" s="147"/>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997</v>
      </c>
      <c r="Q13" s="68">
        <f>'July-23'!Q13+'Aug-23'!H13</f>
        <v>79</v>
      </c>
      <c r="R13" s="68">
        <f>'July-23'!R13+'Aug-23'!I13</f>
        <v>551</v>
      </c>
      <c r="S13" s="68">
        <f>'July-23'!S13+'Aug-23'!J13</f>
        <v>1023</v>
      </c>
      <c r="T13" s="64">
        <f>IFERROR(O13/P13-1,"n/a")</f>
        <v>6.0180541624874628E-2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2.75">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2098024</v>
      </c>
      <c r="Q14" s="68">
        <f>'July-23'!Q14+'Aug-23'!H14</f>
        <v>97505</v>
      </c>
      <c r="R14" s="68">
        <f>'July-23'!R14+'Aug-23'!I14</f>
        <v>1092884</v>
      </c>
      <c r="S14" s="68">
        <f>'July-23'!S14+'Aug-23'!J14</f>
        <v>3108965</v>
      </c>
      <c r="T14" s="64">
        <f>IFERROR(O14/P14-1,"n/a")</f>
        <v>0.65531662173549976</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2.75">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358</v>
      </c>
      <c r="Q16" s="68">
        <f>'July-23'!Q16+'Aug-23'!H16</f>
        <v>102</v>
      </c>
      <c r="R16" s="68">
        <f>'July-23'!R16+'Aug-23'!I16</f>
        <v>12</v>
      </c>
      <c r="S16" s="68">
        <f>'July-23'!S16+'Aug-23'!J16</f>
        <v>333</v>
      </c>
      <c r="T16" s="64">
        <f>IFERROR(O16/P16-1,"n/a")</f>
        <v>-2.7932960893854997E-3</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2.75">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578303</v>
      </c>
      <c r="Q17" s="68">
        <f>'July-23'!Q17+'Aug-23'!H17</f>
        <v>151020</v>
      </c>
      <c r="R17" s="68">
        <f>'July-23'!R17+'Aug-23'!I17</f>
        <v>43654</v>
      </c>
      <c r="S17" s="68">
        <f>'July-23'!S17+'Aug-23'!J17</f>
        <v>912754</v>
      </c>
      <c r="T17" s="64">
        <f>IFERROR(O17/P17-1,"n/a")</f>
        <v>0.91685673427251801</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2.75">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2.75">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2.75">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459</v>
      </c>
      <c r="Q22" s="68">
        <f>'July-23'!Q22+'Aug-23'!H22</f>
        <v>38</v>
      </c>
      <c r="R22" s="68">
        <f>'July-23'!R22+'Aug-23'!I22</f>
        <v>205</v>
      </c>
      <c r="S22" s="68">
        <f>'July-23'!S22+'Aug-23'!J22</f>
        <v>733</v>
      </c>
      <c r="T22" s="64">
        <f>IFERROR(O22/P22-1,"n/a")</f>
        <v>0.86710239651416132</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2.75">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1061181</v>
      </c>
      <c r="Q23" s="68">
        <f>'July-23'!Q23+'Aug-23'!H23</f>
        <v>78164</v>
      </c>
      <c r="R23" s="68">
        <f>'July-23'!R23+'Aug-23'!I23</f>
        <v>545974</v>
      </c>
      <c r="S23" s="68">
        <f>'July-23'!S23+'Aug-23'!J23</f>
        <v>2261323</v>
      </c>
      <c r="T23" s="64">
        <f>IFERROR(O23/P23-1,"n/a")</f>
        <v>1.5080047607335603</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2.75">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2.75">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3.5"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2242</v>
      </c>
      <c r="Q27" s="75">
        <f t="shared" si="3"/>
        <v>228</v>
      </c>
      <c r="R27" s="75">
        <f t="shared" si="3"/>
        <v>775</v>
      </c>
      <c r="S27" s="75">
        <f t="shared" si="3"/>
        <v>2300</v>
      </c>
      <c r="T27" s="66">
        <f>IFERROR(O27/P27-1,"n/a")</f>
        <v>0.21766280107047287</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4315164</v>
      </c>
      <c r="Q28" s="76">
        <f t="shared" si="3"/>
        <v>328007</v>
      </c>
      <c r="R28" s="76">
        <f t="shared" si="3"/>
        <v>1692559</v>
      </c>
      <c r="S28" s="76">
        <f t="shared" si="3"/>
        <v>6709299</v>
      </c>
      <c r="T28" s="67">
        <f>IFERROR(O28/P28-1,"n/a")</f>
        <v>0.87739098676203264</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44" t="str">
        <f>F9</f>
        <v>August</v>
      </c>
      <c r="G33" s="144"/>
      <c r="H33" s="144"/>
      <c r="I33" s="144"/>
      <c r="J33" s="144"/>
      <c r="K33" s="144"/>
      <c r="L33" s="144"/>
      <c r="M33" s="144"/>
      <c r="N33" s="145"/>
      <c r="O33" s="148" t="str">
        <f>"April to "&amp;D4&amp;" (YTD)"</f>
        <v>April to August (YTD)</v>
      </c>
      <c r="P33" s="149"/>
      <c r="Q33" s="149"/>
      <c r="R33" s="149"/>
      <c r="S33" s="149"/>
      <c r="T33" s="149"/>
      <c r="U33" s="149"/>
      <c r="V33" s="149"/>
      <c r="W33" s="150"/>
      <c r="X33" s="146" t="s">
        <v>58</v>
      </c>
      <c r="Y33" s="144"/>
      <c r="Z33" s="144"/>
      <c r="AA33" s="147"/>
    </row>
    <row r="34" spans="1:29" s="124" customFormat="1" ht="11.25">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467</v>
      </c>
      <c r="Q37" s="74">
        <f>'July-23'!Q37+'Aug-23'!H37</f>
        <v>79</v>
      </c>
      <c r="R37" s="74">
        <f>'July-23'!R37+'Aug-23'!I37</f>
        <v>42</v>
      </c>
      <c r="S37" s="74">
        <f>'July-23'!S37+'Aug-23'!J37</f>
        <v>507</v>
      </c>
      <c r="T37" s="120">
        <f>IFERROR(O37/P37-1,"n/a")</f>
        <v>0.12847965738758038</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1.25">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1338366</v>
      </c>
      <c r="Q38" s="74">
        <f>'July-23'!Q38+'Aug-23'!H38</f>
        <v>97505</v>
      </c>
      <c r="R38" s="74">
        <f>'July-23'!R38+'Aug-23'!I38</f>
        <v>0</v>
      </c>
      <c r="S38" s="74">
        <f>'July-23'!S38+'Aug-23'!J38</f>
        <v>1657861</v>
      </c>
      <c r="T38" s="120">
        <f>IFERROR(O38/P38-1,"n/a")</f>
        <v>0.44557617273600791</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322</v>
      </c>
      <c r="Q40" s="74">
        <f>'July-23'!Q40+'Aug-23'!H40</f>
        <v>90</v>
      </c>
      <c r="R40" s="74">
        <f>'July-23'!R40+'Aug-23'!I40</f>
        <v>2</v>
      </c>
      <c r="S40" s="74">
        <f>'July-23'!S40+'Aug-23'!J40</f>
        <v>310</v>
      </c>
      <c r="T40" s="120">
        <f>IFERROR(O40/P40-1,"n/a")</f>
        <v>2.4844720496894457E-2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1.25">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541795</v>
      </c>
      <c r="Q41" s="74">
        <f>'July-23'!Q41+'Aug-23'!H41</f>
        <v>140917</v>
      </c>
      <c r="R41" s="74">
        <f>'July-23'!R41+'Aug-23'!I41</f>
        <v>2541</v>
      </c>
      <c r="S41" s="74">
        <f>'July-23'!S41+'Aug-23'!J41</f>
        <v>832380</v>
      </c>
      <c r="T41" s="120">
        <f>IFERROR(O41/P41-1,"n/a")</f>
        <v>0.89272510820513284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1.25">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406</v>
      </c>
      <c r="Q46" s="74">
        <f>'July-23'!Q46+'Aug-23'!H46</f>
        <v>38</v>
      </c>
      <c r="R46" s="74">
        <f>'July-23'!R46+'Aug-23'!I46</f>
        <v>0</v>
      </c>
      <c r="S46" s="74">
        <f>'July-23'!S46+'Aug-23'!J46</f>
        <v>410</v>
      </c>
      <c r="T46" s="120">
        <f>IFERROR(O46/P46-1,"n/a")</f>
        <v>0.40394088669950734</v>
      </c>
      <c r="U46" s="120">
        <f>IFERROR(O46/Q46-1,"n/a")</f>
        <v>14</v>
      </c>
      <c r="V46" s="120" t="str">
        <f>IFERROR(O46/R46-1,"n/a")</f>
        <v>n/a</v>
      </c>
      <c r="W46" s="121">
        <f>IFERROR(O46/S46-1,"n/a")</f>
        <v>0.39024390243902429</v>
      </c>
      <c r="X46" s="89">
        <v>1129</v>
      </c>
      <c r="Y46" s="89">
        <v>336</v>
      </c>
      <c r="Z46" s="84">
        <v>43</v>
      </c>
      <c r="AA46" s="78">
        <v>781</v>
      </c>
      <c r="AC46" s="123"/>
    </row>
    <row r="47" spans="1:29" s="124" customFormat="1" ht="11.25">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992727</v>
      </c>
      <c r="Q47" s="74">
        <f>'July-23'!Q47+'Aug-23'!H47</f>
        <v>78164</v>
      </c>
      <c r="R47" s="74">
        <f>'July-23'!R47+'Aug-23'!I47</f>
        <v>0</v>
      </c>
      <c r="S47" s="74">
        <f>'July-23'!S47+'Aug-23'!J47</f>
        <v>1341508</v>
      </c>
      <c r="T47" s="120">
        <f>IFERROR(O47/P47-1,"n/a")</f>
        <v>0.83854473586393841</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1.25">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2"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1611</v>
      </c>
      <c r="Q51" s="75">
        <f t="shared" si="11"/>
        <v>216</v>
      </c>
      <c r="R51" s="75">
        <f t="shared" si="11"/>
        <v>48</v>
      </c>
      <c r="S51" s="75">
        <f t="shared" si="11"/>
        <v>1432</v>
      </c>
      <c r="T51" s="66">
        <f>IFERROR(O51/P51-1,"n/a")</f>
        <v>0.15642458100558665</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3447459</v>
      </c>
      <c r="Q52" s="76">
        <f t="shared" si="11"/>
        <v>317904</v>
      </c>
      <c r="R52" s="76">
        <f t="shared" si="11"/>
        <v>10835</v>
      </c>
      <c r="S52" s="76">
        <f t="shared" si="11"/>
        <v>4251522</v>
      </c>
      <c r="T52" s="67">
        <f>IFERROR(O52/P52-1,"n/a")</f>
        <v>0.63102476345621517</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47" sqref="O47"/>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5.75">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1.25">
      <c r="A9" s="123"/>
      <c r="C9" s="27" t="s">
        <v>7</v>
      </c>
      <c r="D9" s="28"/>
      <c r="E9" s="28"/>
      <c r="F9" s="144" t="s">
        <v>55</v>
      </c>
      <c r="G9" s="144"/>
      <c r="H9" s="144"/>
      <c r="I9" s="144"/>
      <c r="J9" s="144"/>
      <c r="K9" s="144"/>
      <c r="L9" s="144"/>
      <c r="M9" s="144"/>
      <c r="N9" s="145"/>
      <c r="O9" s="146" t="s">
        <v>126</v>
      </c>
      <c r="P9" s="144"/>
      <c r="Q9" s="144"/>
      <c r="R9" s="144"/>
      <c r="S9" s="144"/>
      <c r="T9" s="144"/>
      <c r="U9" s="144"/>
      <c r="V9" s="144"/>
      <c r="W9" s="145"/>
      <c r="X9" s="146" t="s">
        <v>57</v>
      </c>
      <c r="Y9" s="144"/>
      <c r="Z9" s="144"/>
      <c r="AA9" s="147"/>
      <c r="AB9" s="123"/>
      <c r="AC9" s="123"/>
    </row>
    <row r="10" spans="1:29" s="124" customFormat="1" ht="13.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2.7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2.75">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916</v>
      </c>
      <c r="Q13" s="68">
        <f>'June-23'!Q13+'July-23'!H13</f>
        <v>28</v>
      </c>
      <c r="R13" s="68">
        <f>'June-23'!R13+'July-23'!I13</f>
        <v>551</v>
      </c>
      <c r="S13" s="68">
        <f>'June-23'!S13+'July-23'!J13</f>
        <v>926</v>
      </c>
      <c r="T13" s="64">
        <f>IFERROR(O13/P13-1,"n/a")</f>
        <v>4.5851528384279527E-2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2.75">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1819504</v>
      </c>
      <c r="Q14" s="68">
        <f>'June-23'!Q14+'July-23'!H14</f>
        <v>30914</v>
      </c>
      <c r="R14" s="68">
        <f>'June-23'!R14+'July-23'!I14</f>
        <v>1092884</v>
      </c>
      <c r="S14" s="68">
        <f>'June-23'!S14+'July-23'!J14</f>
        <v>2783719</v>
      </c>
      <c r="T14" s="64">
        <f>IFERROR(O14/P14-1,"n/a")</f>
        <v>0.70236833774479202</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2.7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2.75">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295</v>
      </c>
      <c r="Q16" s="68">
        <f>'June-23'!Q16+'July-23'!H16</f>
        <v>73</v>
      </c>
      <c r="R16" s="68">
        <f>'June-23'!R16+'July-23'!I16</f>
        <v>10</v>
      </c>
      <c r="S16" s="68">
        <f>'June-23'!S16+'July-23'!J16</f>
        <v>275</v>
      </c>
      <c r="T16" s="64">
        <f>IFERROR(O16/P16-1,"n/a")</f>
        <v>-3.050847457627115E-2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2.75">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394644</v>
      </c>
      <c r="Q17" s="68">
        <f>'June-23'!Q17+'July-23'!H17</f>
        <v>102629</v>
      </c>
      <c r="R17" s="68">
        <f>'June-23'!R17+'July-23'!I17</f>
        <v>41113</v>
      </c>
      <c r="S17" s="68">
        <f>'June-23'!S17+'July-23'!J17</f>
        <v>732624</v>
      </c>
      <c r="T17" s="64">
        <f>IFERROR(O17/P17-1,"n/a")</f>
        <v>1.1437219367328528</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2.7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2.75">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2.75">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2.7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2.75">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399</v>
      </c>
      <c r="Q22" s="68">
        <f>'June-23'!Q22+'July-23'!H22</f>
        <v>14</v>
      </c>
      <c r="R22" s="68">
        <f>'June-23'!R22+'July-23'!I22</f>
        <v>205</v>
      </c>
      <c r="S22" s="68">
        <f>'June-23'!S22+'July-23'!J22</f>
        <v>664</v>
      </c>
      <c r="T22" s="64">
        <f>IFERROR(O22/P22-1,"n/a")</f>
        <v>0.94736842105263164</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2.75">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822079</v>
      </c>
      <c r="Q23" s="68">
        <f>'June-23'!Q23+'July-23'!H23</f>
        <v>28476</v>
      </c>
      <c r="R23" s="68">
        <f>'June-23'!R23+'July-23'!I23</f>
        <v>545974</v>
      </c>
      <c r="S23" s="68">
        <f>'June-23'!S23+'July-23'!J23</f>
        <v>1969564</v>
      </c>
      <c r="T23" s="64">
        <f>IFERROR(O23/P23-1,"n/a")</f>
        <v>1.7851860952536192</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2.7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2.75">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2.75">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3.5"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1932</v>
      </c>
      <c r="Q27" s="75">
        <f t="shared" si="3"/>
        <v>121</v>
      </c>
      <c r="R27" s="75">
        <f t="shared" si="3"/>
        <v>771</v>
      </c>
      <c r="S27" s="75">
        <f t="shared" si="3"/>
        <v>2032</v>
      </c>
      <c r="T27" s="66">
        <f>IFERROR(O27/P27-1,"n/a")</f>
        <v>0.23240165631469978</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4.25"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3425928</v>
      </c>
      <c r="Q28" s="76">
        <f t="shared" si="3"/>
        <v>162487</v>
      </c>
      <c r="R28" s="76">
        <f t="shared" si="3"/>
        <v>1690018</v>
      </c>
      <c r="S28" s="76">
        <f t="shared" si="3"/>
        <v>5784043</v>
      </c>
      <c r="T28" s="67">
        <f>IFERROR(O28/P28-1,"n/a")</f>
        <v>0.99961937320340644</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2"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1.2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2.7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2.7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1.25">
      <c r="A33" s="123"/>
      <c r="B33" s="123"/>
      <c r="C33" s="27" t="s">
        <v>7</v>
      </c>
      <c r="D33" s="28"/>
      <c r="E33" s="28"/>
      <c r="F33" s="144" t="str">
        <f>F9</f>
        <v>July</v>
      </c>
      <c r="G33" s="144"/>
      <c r="H33" s="144"/>
      <c r="I33" s="144"/>
      <c r="J33" s="144"/>
      <c r="K33" s="144"/>
      <c r="L33" s="144"/>
      <c r="M33" s="144"/>
      <c r="N33" s="145"/>
      <c r="O33" s="148" t="s">
        <v>61</v>
      </c>
      <c r="P33" s="149"/>
      <c r="Q33" s="149"/>
      <c r="R33" s="149"/>
      <c r="S33" s="149"/>
      <c r="T33" s="149"/>
      <c r="U33" s="149"/>
      <c r="V33" s="149"/>
      <c r="W33" s="150"/>
      <c r="X33" s="146" t="s">
        <v>58</v>
      </c>
      <c r="Y33" s="144"/>
      <c r="Z33" s="144"/>
      <c r="AA33" s="147"/>
    </row>
    <row r="34" spans="1:29" s="124" customFormat="1" ht="11.25">
      <c r="A34" s="123"/>
      <c r="B34" s="123"/>
      <c r="C34" s="29"/>
      <c r="D34" s="30"/>
      <c r="E34" s="30"/>
      <c r="F34" s="140"/>
      <c r="G34" s="141"/>
      <c r="H34" s="141"/>
      <c r="I34" s="141"/>
      <c r="J34" s="141"/>
      <c r="K34" s="141"/>
      <c r="L34" s="141"/>
      <c r="M34" s="141"/>
      <c r="N34" s="142"/>
      <c r="O34" s="140"/>
      <c r="P34" s="141"/>
      <c r="Q34" s="141"/>
      <c r="R34" s="141"/>
      <c r="S34" s="141"/>
      <c r="T34" s="141"/>
      <c r="U34" s="141"/>
      <c r="V34" s="141"/>
      <c r="W34" s="142"/>
      <c r="X34" s="140"/>
      <c r="Y34" s="141"/>
      <c r="Z34" s="141"/>
      <c r="AA34" s="142"/>
    </row>
    <row r="35" spans="1:29" s="124" customFormat="1" ht="2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1.2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1.25">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386</v>
      </c>
      <c r="Q37" s="74">
        <f>'June-23'!Q37+'July-23'!H37</f>
        <v>28</v>
      </c>
      <c r="R37" s="74">
        <f>'June-23'!R37+'July-23'!I37</f>
        <v>42</v>
      </c>
      <c r="S37" s="74">
        <f>'June-23'!S37+'July-23'!J37</f>
        <v>410</v>
      </c>
      <c r="T37" s="120">
        <f>IFERROR(O37/P37-1,"n/a")</f>
        <v>0.10880829015544036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1.25">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1059846</v>
      </c>
      <c r="Q38" s="74">
        <f>'June-23'!Q38+'July-23'!H38</f>
        <v>30914</v>
      </c>
      <c r="R38" s="74">
        <f>'June-23'!R38+'July-23'!I38</f>
        <v>0</v>
      </c>
      <c r="S38" s="74">
        <f>'June-23'!S38+'July-23'!J38</f>
        <v>1332615</v>
      </c>
      <c r="T38" s="120">
        <f>IFERROR(O38/P38-1,"n/a")</f>
        <v>0.47123450010661916</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1.2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1.25">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259</v>
      </c>
      <c r="Q40" s="74">
        <f>'June-23'!Q40+'July-23'!H40</f>
        <v>61</v>
      </c>
      <c r="R40" s="74">
        <f>'June-23'!R40+'July-23'!I40</f>
        <v>0</v>
      </c>
      <c r="S40" s="74">
        <f>'June-23'!S40+'July-23'!J40</f>
        <v>252</v>
      </c>
      <c r="T40" s="120">
        <f>IFERROR(O40/P40-1,"n/a")</f>
        <v>0</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1.25">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358136</v>
      </c>
      <c r="Q41" s="74">
        <f>'June-23'!Q41+'July-23'!H41</f>
        <v>92526</v>
      </c>
      <c r="R41" s="74">
        <f>'June-23'!R41+'July-23'!I41</f>
        <v>0</v>
      </c>
      <c r="S41" s="74">
        <f>'June-23'!S41+'July-23'!J41</f>
        <v>652250</v>
      </c>
      <c r="T41" s="120">
        <f>IFERROR(O41/P41-1,"n/a")</f>
        <v>1.1303415462282485</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1.2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1.25">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1.25">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1.2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1.25">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346</v>
      </c>
      <c r="Q46" s="74">
        <f>'June-23'!Q46+'July-23'!H46</f>
        <v>14</v>
      </c>
      <c r="R46" s="74">
        <f>'June-23'!R46+'July-23'!I46</f>
        <v>0</v>
      </c>
      <c r="S46" s="74">
        <f>'June-23'!S46+'July-23'!J46</f>
        <v>341</v>
      </c>
      <c r="T46" s="120">
        <f>IFERROR(O46/P46-1,"n/a")</f>
        <v>0.41618497109826591</v>
      </c>
      <c r="U46" s="120">
        <f>IFERROR(O46/Q46-1,"n/a")</f>
        <v>34</v>
      </c>
      <c r="V46" s="120" t="str">
        <f>IFERROR(O46/R46-1,"n/a")</f>
        <v>n/a</v>
      </c>
      <c r="W46" s="121">
        <f>IFERROR(O46/S46-1,"n/a")</f>
        <v>0.43695014662756604</v>
      </c>
      <c r="X46" s="89">
        <v>1129</v>
      </c>
      <c r="Y46" s="89">
        <v>336</v>
      </c>
      <c r="Z46" s="84">
        <v>43</v>
      </c>
      <c r="AA46" s="78">
        <v>781</v>
      </c>
      <c r="AC46" s="123"/>
    </row>
    <row r="47" spans="1:29" s="124" customFormat="1" ht="11.25">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753625</v>
      </c>
      <c r="Q47" s="74">
        <f>'June-23'!Q47+'July-23'!H47</f>
        <v>28476</v>
      </c>
      <c r="R47" s="74">
        <f>'June-23'!R47+'July-23'!I47</f>
        <v>0</v>
      </c>
      <c r="S47" s="74">
        <f>'June-23'!S47+'July-23'!J47</f>
        <v>1049749</v>
      </c>
      <c r="T47" s="120">
        <f>IFERROR(O47/P47-1,"n/a")</f>
        <v>0.9285042295571404</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1.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1.25">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1.25">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2"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1301</v>
      </c>
      <c r="Q51" s="75">
        <f t="shared" si="11"/>
        <v>109</v>
      </c>
      <c r="R51" s="75">
        <f t="shared" si="11"/>
        <v>44</v>
      </c>
      <c r="S51" s="75">
        <f t="shared" si="11"/>
        <v>1164</v>
      </c>
      <c r="T51" s="66">
        <f>IFERROR(O51/P51-1,"n/a")</f>
        <v>0.16372021521906222</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2.75"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2558223</v>
      </c>
      <c r="Q52" s="76">
        <f t="shared" si="11"/>
        <v>152384</v>
      </c>
      <c r="R52" s="76">
        <f t="shared" si="11"/>
        <v>8294</v>
      </c>
      <c r="S52" s="76">
        <f t="shared" si="11"/>
        <v>3326266</v>
      </c>
      <c r="T52" s="67">
        <f>IFERROR(O52/P52-1,"n/a")</f>
        <v>0.70907422847812729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2" thickTop="1">
      <c r="AC53" s="123"/>
    </row>
    <row r="54" spans="3:29" s="124" customFormat="1" ht="11.25">
      <c r="P54" s="132"/>
      <c r="Q54" s="132"/>
      <c r="R54" s="132"/>
      <c r="S54" s="132"/>
      <c r="AC54" s="123"/>
    </row>
    <row r="55" spans="3:29">
      <c r="P55" s="111"/>
      <c r="Q55" s="111"/>
      <c r="R55" s="111"/>
      <c r="S55" s="111"/>
      <c r="AC55" s="9"/>
    </row>
    <row r="56" spans="3:29">
      <c r="P56" s="111"/>
      <c r="Q56" s="111"/>
      <c r="R56" s="111"/>
      <c r="S56" s="111"/>
      <c r="AC56" s="9"/>
    </row>
    <row r="57" spans="3:29">
      <c r="P57" s="111"/>
      <c r="Q57" s="111"/>
      <c r="R57" s="111"/>
      <c r="S57" s="111"/>
      <c r="AC57" s="9"/>
    </row>
    <row r="58" spans="3:29">
      <c r="AC58" s="9"/>
    </row>
    <row r="59" spans="3:29">
      <c r="AC59" s="9"/>
    </row>
    <row r="60" spans="3:29">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5" ma:contentTypeDescription="Yeni belge oluşturun." ma:contentTypeScope="" ma:versionID="8164701ec6d8007232b42a73ba6f6f25">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8764404148d2f62436973b25a084f822"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61D443D9-84E8-4CFA-9338-DC47A5771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32</vt:i4>
      </vt:variant>
      <vt:variant>
        <vt:lpstr>Named Ranges</vt:lpstr>
      </vt:variant>
      <vt:variant>
        <vt:i4>3</vt:i4>
      </vt:variant>
    </vt:vector>
  </HeadingPairs>
  <TitlesOfParts>
    <vt:vector size="35" baseType="lpstr">
      <vt:lpstr> </vt:lpstr>
      <vt:lpstr>Disclaimer</vt:lpstr>
      <vt:lpstr>Notes</vt:lpstr>
      <vt:lpstr>Occupancy_2023</vt:lpstr>
      <vt:lpstr>Traffic&gt;</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2023-11-15T08:45:34Z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